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0"/>
  </bookViews>
  <sheets>
    <sheet name="Estimation" sheetId="1" r:id="rId1"/>
    <sheet name="Esti Remarques" sheetId="2" r:id="rId2"/>
    <sheet name="Rapport" sheetId="3" r:id="rId3"/>
    <sheet name="Rapp Remarques" sheetId="4" r:id="rId4"/>
    <sheet name="Observations" sheetId="5" r:id="rId5"/>
  </sheets>
  <definedNames>
    <definedName name="_xlnm.Print_Area" localSheetId="0">'Estimation'!$A$1:$G$30</definedName>
    <definedName name="_xlnm.Print_Area" localSheetId="2">'Rapport'!$A$1:$F$27</definedName>
  </definedNames>
  <calcPr fullCalcOnLoad="1"/>
</workbook>
</file>

<file path=xl/comments1.xml><?xml version="1.0" encoding="utf-8"?>
<comments xmlns="http://schemas.openxmlformats.org/spreadsheetml/2006/main">
  <authors>
    <author>mueglo</author>
  </authors>
  <commentList>
    <comment ref="F6" authorId="0">
      <text>
        <r>
          <rPr>
            <sz val="8"/>
            <rFont val="Tahoma"/>
            <family val="0"/>
          </rPr>
          <t xml:space="preserve">Pour le calcul des activités non subventionnées,mettre  ici 100
</t>
        </r>
      </text>
    </comment>
    <comment ref="D14" authorId="0">
      <text>
        <r>
          <rPr>
            <sz val="8"/>
            <rFont val="Tahoma"/>
            <family val="2"/>
          </rPr>
          <t>Dans le cas où l'activité se déroule au siège de la Chambre (exemple: stage de formation), calculer les  coûts par heure ou par jour,avec les charges de la Chambre pour l'utilisation des locaux, incluant leur amortissement( ou leur location), l'amortissement des équipements, le coût de l'eau, de l'électicité, du nettoyage, etc. 
Ne pas inclure de  "profit" or surplus- marge --- Ce sera le cas au point 10!</t>
        </r>
        <r>
          <rPr>
            <sz val="8"/>
            <color indexed="10"/>
            <rFont val="Tahoma"/>
            <family val="2"/>
          </rPr>
          <t xml:space="preserve"> </t>
        </r>
        <r>
          <rPr>
            <sz val="8"/>
            <rFont val="Tahoma"/>
            <family val="2"/>
          </rPr>
          <t xml:space="preserve">(Autrement le surplus est calculé deux fois!)
</t>
        </r>
      </text>
    </comment>
    <comment ref="C17" authorId="0">
      <text>
        <r>
          <rPr>
            <sz val="8"/>
            <rFont val="Tahoma"/>
            <family val="2"/>
          </rPr>
          <t>Les taux raisonnables   pourraient se situer entre 5% et 12% - Pour plus de détails, voir « observations »</t>
        </r>
      </text>
    </comment>
    <comment ref="D18" authorId="0">
      <text>
        <r>
          <rPr>
            <sz val="8"/>
            <rFont val="Tahoma"/>
            <family val="2"/>
          </rPr>
          <t xml:space="preserve">A Calculer:  
--- par activité (exemple: 5.000 DA) ou
--- par heure d'activité (exemple: 1.000 DA)
--- Voir 
"Observations" pour plus de détails.
</t>
        </r>
      </text>
    </comment>
    <comment ref="D20" authorId="0">
      <text>
        <r>
          <rPr>
            <sz val="8"/>
            <rFont val="Tahoma"/>
            <family val="0"/>
          </rPr>
          <t>C'est le montant total des coûts directs = tous les coûts directement liés à l'activité. 
Si le revenu de l'activité n'atteint pas ce montant, la Chambre subira une perte</t>
        </r>
      </text>
    </comment>
    <comment ref="F20" authorId="0">
      <text>
        <r>
          <rPr>
            <sz val="8"/>
            <rFont val="Tahoma"/>
            <family val="0"/>
          </rPr>
          <t xml:space="preserve">C'est la part des coûts directs que le Nucleus doit financer
</t>
        </r>
      </text>
    </comment>
    <comment ref="G20" authorId="0">
      <text>
        <r>
          <rPr>
            <sz val="8"/>
            <rFont val="Tahoma"/>
            <family val="0"/>
          </rPr>
          <t xml:space="preserve">C'est la part financée par AAPOP
</t>
        </r>
      </text>
    </comment>
    <comment ref="B21" authorId="0">
      <text>
        <r>
          <rPr>
            <sz val="8"/>
            <rFont val="Tahoma"/>
            <family val="2"/>
          </rPr>
          <t>Ce n'est pas un « bénéfice », parce qu'il sert à financer les autres coûts fixes et variables  de la Chambre ( salaires, coûts du conseil d'administration,activités l de lobbying,  relations publiques, etc.). Les excédents calculés servent aussi à compenser éventuellement des coûts plus élevés ou dse revenus moindres provenant des frais de participation (moins de participants que prévu) ou de 'AAPOP</t>
        </r>
      </text>
    </comment>
    <comment ref="C22" authorId="0">
      <text>
        <r>
          <rPr>
            <sz val="8"/>
            <rFont val="Tahoma"/>
            <family val="0"/>
          </rPr>
          <t>Pourcentage raisonnable
le taux peut
être situé entre 5 et
 15%</t>
        </r>
      </text>
    </comment>
    <comment ref="D23" authorId="0">
      <text>
        <r>
          <rPr>
            <sz val="8"/>
            <rFont val="Tahoma"/>
            <family val="2"/>
          </rPr>
          <t>Dans certains cas il est indiqué de calculer un montant fixe comme excédent --- Voir  observations</t>
        </r>
      </text>
    </comment>
    <comment ref="D24" authorId="0">
      <text>
        <r>
          <rPr>
            <sz val="8"/>
            <rFont val="Tahoma"/>
            <family val="2"/>
          </rPr>
          <t>C'est le coût global de l'activité. --- Il sert de base der calcul pour déterminer  le coût par participant</t>
        </r>
      </text>
    </comment>
    <comment ref="F24" authorId="0">
      <text>
        <r>
          <rPr>
            <sz val="8"/>
            <rFont val="Tahoma"/>
            <family val="2"/>
          </rPr>
          <t>C'est le revenu nécessaire provenant des frais de participation</t>
        </r>
      </text>
    </comment>
    <comment ref="G24" authorId="0">
      <text>
        <r>
          <rPr>
            <sz val="8"/>
            <rFont val="Tahoma"/>
            <family val="2"/>
          </rPr>
          <t>C'est le revenu calculé provenant de la subvention de AAPOP comme subvention</t>
        </r>
      </text>
    </comment>
    <comment ref="C26" authorId="0">
      <text>
        <r>
          <rPr>
            <sz val="8"/>
            <rFont val="Tahoma"/>
            <family val="0"/>
          </rPr>
          <t>Mettre:
---soit le nombre de participants qui ne sont pas membres de Chambre 
--- ou le nombre de participants qui ne sont pas membres de la Chambre  + ceux qui sont membres de la Chambre mais qui ne n'ont pas pas encore payé leurs cotisations</t>
        </r>
      </text>
    </comment>
    <comment ref="C27" authorId="0">
      <text>
        <r>
          <rPr>
            <sz val="8"/>
            <rFont val="Tahoma"/>
            <family val="0"/>
          </rPr>
          <t>Mettre:
--- soit le nombre de participants  membres de Chambre 
--- ou le nombre de participants  membres de la Chambre et s'étant acquité de leurs cotisations</t>
        </r>
      </text>
    </comment>
    <comment ref="E27" authorId="0">
      <text>
        <r>
          <rPr>
            <sz val="8"/>
            <rFont val="Tahoma"/>
            <family val="2"/>
          </rPr>
          <t>Mettre  l'escompte pour les membres de Chambre en %. Un escompte raisonnable se situe entre 20% et 30%</t>
        </r>
      </text>
    </comment>
    <comment ref="F26" authorId="0">
      <text>
        <r>
          <rPr>
            <sz val="8"/>
            <rFont val="Tahoma"/>
            <family val="2"/>
          </rPr>
          <t>C'est le coût par participant non membre de la Chambre.
A arrondir vers le haut, à 10, 100 ou 1000 DA près.</t>
        </r>
      </text>
    </comment>
    <comment ref="F27" authorId="0">
      <text>
        <r>
          <rPr>
            <sz val="8"/>
            <rFont val="Tahoma"/>
            <family val="0"/>
          </rPr>
          <t xml:space="preserve">C'est le coût par participant membre de la Chambre.
Arrondir vers le haut, à 10, 100 ou 1000 DA près.
</t>
        </r>
      </text>
    </comment>
    <comment ref="G25" authorId="0">
      <text>
        <r>
          <rPr>
            <sz val="8"/>
            <rFont val="Tahoma"/>
            <family val="2"/>
          </rPr>
          <t>« Point d'équilibre 1 » : Frais de participation minimum pour couvrir tous le coût direct global C). L'excédent  calculé est de  0 DA</t>
        </r>
      </text>
    </comment>
    <comment ref="G26" authorId="0">
      <text>
        <r>
          <rPr>
            <sz val="8"/>
            <rFont val="Tahoma"/>
            <family val="2"/>
          </rPr>
          <t>C'est le coût minimum par participant non membre de la Chambre</t>
        </r>
      </text>
    </comment>
    <comment ref="G27" authorId="0">
      <text>
        <r>
          <rPr>
            <sz val="8"/>
            <rFont val="Tahoma"/>
            <family val="2"/>
          </rPr>
          <t>C'est le coût minimum par participant membre de Chambre</t>
        </r>
      </text>
    </comment>
    <comment ref="B28" authorId="0">
      <text>
        <r>
          <rPr>
            <sz val="8"/>
            <rFont val="Tahoma"/>
            <family val="2"/>
          </rPr>
          <t>"Point d'équilibre 2" : C'est le cas où les participants paient le coût calculé au point F) (en rouge). Ce nombre de participants est alors nécessaire pour financer le coût direct global C).
Le surplus calculé est de  0 DA.</t>
        </r>
      </text>
    </comment>
    <comment ref="D29" authorId="0">
      <text>
        <r>
          <rPr>
            <sz val="8"/>
            <rFont val="Tahoma"/>
            <family val="2"/>
          </rPr>
          <t>C'est le nombre minimum de participants non membres de Chambre</t>
        </r>
      </text>
    </comment>
    <comment ref="F29" authorId="0">
      <text>
        <r>
          <rPr>
            <sz val="8"/>
            <rFont val="Tahoma"/>
            <family val="2"/>
          </rPr>
          <t>C'est le nombre minimum de participants membres deChambre</t>
        </r>
      </text>
    </comment>
  </commentList>
</comments>
</file>

<file path=xl/comments3.xml><?xml version="1.0" encoding="utf-8"?>
<comments xmlns="http://schemas.openxmlformats.org/spreadsheetml/2006/main">
  <authors>
    <author>mueglo</author>
  </authors>
  <commentList>
    <comment ref="C22" authorId="0">
      <text>
        <r>
          <rPr>
            <sz val="8"/>
            <rFont val="Tahoma"/>
            <family val="0"/>
          </rPr>
          <t xml:space="preserve">Mettre: 
--- soit le nombre de participants non membres de la Chambre
--- ou le nombre departicipants non membres de la Chambrer + les membres de la Chambre qui n'ont pas encore payé leurs cotisations. </t>
        </r>
      </text>
    </comment>
    <comment ref="C23" authorId="0">
      <text>
        <r>
          <rPr>
            <sz val="8"/>
            <rFont val="Tahoma"/>
            <family val="0"/>
          </rPr>
          <t xml:space="preserve">Mettre: 
--- soit le nombre de participants membres de la Chambre
--- ou le nombre de participants membres de la Chambre et ayant payé leurs cotisations. 
</t>
        </r>
      </text>
    </comment>
    <comment ref="F13" authorId="0">
      <text>
        <r>
          <rPr>
            <sz val="8"/>
            <rFont val="Tahoma"/>
            <family val="0"/>
          </rPr>
          <t>Mettre le montant de la subvention à recevoir de AAPOP telle que planifiée dans l'etimation.
Peut être éventuellement modifiée par la suite.</t>
        </r>
      </text>
    </comment>
    <comment ref="D22" authorId="0">
      <text>
        <r>
          <rPr>
            <sz val="8"/>
            <rFont val="Tahoma"/>
            <family val="0"/>
          </rPr>
          <t>Mettre le coût payé par les participants non mrmbres de la Chambre
Ou encore mieuxore: non membres de la Chambre+ membres de la Chambre n'ayant pas encore payé leurs cotisations.</t>
        </r>
      </text>
    </comment>
    <comment ref="D23" authorId="0">
      <text>
        <r>
          <rPr>
            <sz val="8"/>
            <rFont val="Tahoma"/>
            <family val="2"/>
          </rPr>
          <t>Mettre le coût payé par les membres de la Chambre
Ou mieux: les membres de la Chambre ayant payé leurs cotisations.</t>
        </r>
      </text>
    </comment>
    <comment ref="D24" authorId="0">
      <text>
        <r>
          <rPr>
            <sz val="8"/>
            <rFont val="Tahoma"/>
            <family val="2"/>
          </rPr>
          <t>C'est la recette totale générée par l' activité</t>
        </r>
      </text>
    </comment>
    <comment ref="E24" authorId="0">
      <text>
        <r>
          <rPr>
            <sz val="8"/>
            <rFont val="Tahoma"/>
            <family val="2"/>
          </rPr>
          <t>C'est la recette provenant des participants à l'activité du Nucleus</t>
        </r>
      </text>
    </comment>
    <comment ref="F24" authorId="0">
      <text>
        <r>
          <rPr>
            <sz val="8"/>
            <rFont val="Tahoma"/>
            <family val="2"/>
          </rPr>
          <t>C'est le montant total de la subvention de AAPOP.</t>
        </r>
      </text>
    </comment>
    <comment ref="D25" authorId="0">
      <text>
        <r>
          <rPr>
            <sz val="8"/>
            <rFont val="Tahoma"/>
            <family val="2"/>
          </rPr>
          <t>Ici, il est indiqué si l'activité a généré un surplus --- lettres noires --ou une perte pour la Chambrer ---  lettres rouges.</t>
        </r>
      </text>
    </comment>
    <comment ref="D26" authorId="0">
      <text>
        <r>
          <rPr>
            <sz val="8"/>
            <rFont val="Tahoma"/>
            <family val="0"/>
          </rPr>
          <t xml:space="preserve">C'est le surplus plannifié par l'estimation.
</t>
        </r>
      </text>
    </comment>
    <comment ref="D27" authorId="0">
      <text>
        <r>
          <rPr>
            <sz val="8"/>
            <rFont val="Tahoma"/>
            <family val="2"/>
          </rPr>
          <t>Dans le cas de lettres noires: le surplus est plus élevé que prévu dans l'etimation.
Dans le cas de lettres rouges: le surplus est plus bas que prévu dans l'estimation.</t>
        </r>
      </text>
    </comment>
    <comment ref="D14" authorId="0">
      <text>
        <r>
          <rPr>
            <sz val="8"/>
            <rFont val="Tahoma"/>
            <family val="0"/>
          </rPr>
          <t xml:space="preserve">Dans le cas où tout s'est  déroulé normalement, mettre ici le montant prévu dans l'estimation.
</t>
        </r>
      </text>
    </comment>
  </commentList>
</comments>
</file>

<file path=xl/sharedStrings.xml><?xml version="1.0" encoding="utf-8"?>
<sst xmlns="http://schemas.openxmlformats.org/spreadsheetml/2006/main" count="164" uniqueCount="135">
  <si>
    <t>Chamber</t>
  </si>
  <si>
    <t>Nucleus</t>
  </si>
  <si>
    <t>Transport</t>
  </si>
  <si>
    <t>A)</t>
  </si>
  <si>
    <t>B)</t>
  </si>
  <si>
    <t>a)</t>
  </si>
  <si>
    <t>b)</t>
  </si>
  <si>
    <t>C)</t>
  </si>
  <si>
    <t>D)</t>
  </si>
  <si>
    <t>E)</t>
  </si>
  <si>
    <t>A) + B)</t>
  </si>
  <si>
    <t>Chamber Estimate of Costs and Price of a Nucleus Activity</t>
  </si>
  <si>
    <t>Signature</t>
  </si>
  <si>
    <t>1 - 6</t>
  </si>
  <si>
    <t>7 - 9</t>
  </si>
  <si>
    <t>C) + 10</t>
  </si>
  <si>
    <t>G)</t>
  </si>
  <si>
    <t>H)</t>
  </si>
  <si>
    <t>I)</t>
  </si>
  <si>
    <t>Observations:</t>
  </si>
  <si>
    <t>Total</t>
  </si>
  <si>
    <t>Y)</t>
  </si>
  <si>
    <t>J)</t>
  </si>
  <si>
    <t>G) - C)</t>
  </si>
  <si>
    <t>I) - H)</t>
  </si>
  <si>
    <t>Date</t>
  </si>
  <si>
    <t>c)</t>
  </si>
  <si>
    <t>d)</t>
  </si>
  <si>
    <t>e)</t>
  </si>
  <si>
    <t>f)</t>
  </si>
  <si>
    <t>9a</t>
  </si>
  <si>
    <t>9b</t>
  </si>
  <si>
    <t>10a</t>
  </si>
  <si>
    <t>10b</t>
  </si>
  <si>
    <r>
      <t>Number of participants</t>
    </r>
    <r>
      <rPr>
        <sz val="11"/>
        <rFont val="Arial"/>
        <family val="2"/>
      </rPr>
      <t xml:space="preserve">
calculate carefully, better too low than too high</t>
    </r>
  </si>
  <si>
    <t>F)</t>
  </si>
  <si>
    <t>L)</t>
  </si>
  <si>
    <t>X)</t>
  </si>
  <si>
    <t>Chambre</t>
  </si>
  <si>
    <t>Activité du Nucleus :</t>
  </si>
  <si>
    <t xml:space="preserve">Coût global  </t>
  </si>
  <si>
    <t>Subvention AAPOP</t>
  </si>
  <si>
    <t>Honoraires</t>
  </si>
  <si>
    <t>Matériel</t>
  </si>
  <si>
    <t>Équipements</t>
  </si>
  <si>
    <t>Hébergement et restauration</t>
  </si>
  <si>
    <t>Autres coûts directs subvencionnés par AAPOP</t>
  </si>
  <si>
    <t>Coûts non subvenionnés par AAPOP</t>
  </si>
  <si>
    <t>en % des coûts B)</t>
  </si>
  <si>
    <t>Estimation</t>
  </si>
  <si>
    <t>en % des coûts 1 - 8</t>
  </si>
  <si>
    <t>= honoraires minimum, excédent calculé = 0 DA</t>
  </si>
  <si>
    <t>Financé par
le Nucleus</t>
  </si>
  <si>
    <t>Part en %</t>
  </si>
  <si>
    <t>Coût global subven-
cionné par AAPOP</t>
  </si>
  <si>
    <t>Autres coûts non subvenionnés par AAPOP</t>
  </si>
  <si>
    <t>Attention : Renseigner uniquement les espaces en jaune - les autres sont calculés automatiquement !</t>
  </si>
  <si>
    <t>Estimation par la Chambre des Coûts et Prix d'une Activité de Nucleus</t>
  </si>
  <si>
    <r>
      <t xml:space="preserve">Coût d'administration 
</t>
    </r>
    <r>
      <rPr>
        <sz val="8"/>
        <rFont val="Arial"/>
        <family val="2"/>
      </rPr>
      <t>(temps de travail, communication, etc.)</t>
    </r>
  </si>
  <si>
    <t>ou montant global estimé</t>
  </si>
  <si>
    <t xml:space="preserve">Total des Coûts directs  </t>
  </si>
  <si>
    <t>Excédent devant contribuer aux frais généraux de chambre</t>
  </si>
  <si>
    <t xml:space="preserve">Total de Coûts et revenu estimés </t>
  </si>
  <si>
    <t>X) Point d'équilibre 1</t>
  </si>
  <si>
    <t>Nombre total de participants estimé</t>
  </si>
  <si>
    <t>a) Non membres de 
    la Chambre</t>
  </si>
  <si>
    <t>b) Membres de Chambre</t>
  </si>
  <si>
    <t>Escompte en %</t>
  </si>
  <si>
    <t>Point d'équilibre 2 = nombre minimum de participants, excédent calculé = 0 DA</t>
  </si>
  <si>
    <t>a) Non membres 
   de la Chambre</t>
  </si>
  <si>
    <t>b) Membres
    de Chambre</t>
  </si>
  <si>
    <t>F) Coûts par participant</t>
  </si>
  <si>
    <t xml:space="preserve"> Estimation par la Chambre des Coûts et prix de l'activité d'un Nucleus </t>
  </si>
  <si>
    <t>Remarques sur l'estimation</t>
  </si>
  <si>
    <t>Rapport de la Chambre sur les Coûts et Prix de l'activité d'un Nucleus</t>
  </si>
  <si>
    <t>Activité du Nucleus:</t>
  </si>
  <si>
    <t>Etat</t>
  </si>
  <si>
    <t xml:space="preserve"> Coût Total</t>
  </si>
  <si>
    <t>Financé par le Nucleus</t>
  </si>
  <si>
    <t xml:space="preserve"> Subvention AAPOP</t>
  </si>
  <si>
    <t>Equipements</t>
  </si>
  <si>
    <t>Hébergement/ Restauration</t>
  </si>
  <si>
    <t>Autres coûts directs subventionnés par AAPOP</t>
  </si>
  <si>
    <t>Coûts  subventionnés par AAPOP</t>
  </si>
  <si>
    <r>
      <t>Utilisation des locaux de la Cha</t>
    </r>
    <r>
      <rPr>
        <sz val="10"/>
        <rFont val="Arial"/>
        <family val="2"/>
      </rPr>
      <t>mbre</t>
    </r>
    <r>
      <rPr>
        <sz val="8"/>
        <rFont val="Arial"/>
        <family val="2"/>
      </rPr>
      <t xml:space="preserve"> (salle, électricité, eau, etc., par heure ou par jour)</t>
    </r>
  </si>
  <si>
    <r>
      <t xml:space="preserve">Utilisation des locaux de la Chambre 
</t>
    </r>
    <r>
      <rPr>
        <sz val="8"/>
        <rFont val="Arial"/>
        <family val="2"/>
      </rPr>
      <t>(salle, electricité, eaur, par heure ou par jour)</t>
    </r>
  </si>
  <si>
    <t>Autres coûts non subventionnés par AAPOP</t>
  </si>
  <si>
    <t xml:space="preserve"> = A percevoir de AAPOPP</t>
  </si>
  <si>
    <r>
      <t xml:space="preserve">Coûts d'administration  </t>
    </r>
    <r>
      <rPr>
        <sz val="8"/>
        <rFont val="Arial"/>
        <family val="2"/>
      </rPr>
      <t>(temps de travail, communication, etc.)</t>
    </r>
  </si>
  <si>
    <t xml:space="preserve">en % des coûts 1 - 8
               </t>
  </si>
  <si>
    <t>montant global calculé</t>
  </si>
  <si>
    <t>ou montant global calculé</t>
  </si>
  <si>
    <t>Attention: Renseigner uniquement les espaces colorés - les autres sont calculés automatiquement!</t>
  </si>
  <si>
    <t>Coûts non subventionnés par AAPOP</t>
  </si>
  <si>
    <t>Coût total</t>
  </si>
  <si>
    <t>Nombre de participants</t>
  </si>
  <si>
    <t>E)coût par participant</t>
  </si>
  <si>
    <t>F) Recette Totale provenant des participants.</t>
  </si>
  <si>
    <t>a) Membres de la Chambre</t>
  </si>
  <si>
    <t>b) Non membres de la Chambre</t>
  </si>
  <si>
    <t>Surplus réalisé/ Perte 
contribuant aux frais généraux de la Chambre</t>
  </si>
  <si>
    <t>Surplus plannifié</t>
  </si>
  <si>
    <t>Ecart entre surplus plannifié et réalisé</t>
  </si>
  <si>
    <t>Remarques sur le rapport</t>
  </si>
  <si>
    <t xml:space="preserve">Chamber Estimation par la Chambre des Coûts et  Prix de l'activité d'un Nucleus </t>
  </si>
  <si>
    <t>Cette estimation du calcul des coûts, prix  et frais de participation  est réservée à l'usage interne de la Chambre uniquement.</t>
  </si>
  <si>
    <t>Le  coût d'une activité de Nucleus doit inclure:
--- les coûts directs définis, subventionnés par AAPOP
--- les autres coûts directs liés à l'activité mais non subventionnés
--- les autres coûts administratifs
--- le surplus devant contribuer à financer les frais généraux de la Chambre
    (Celui-ci n'est pas --- et ne devrait pas être intitulé --- "profit"</t>
  </si>
  <si>
    <t>Ces imprimés  peuvent  être utilisés non seulement  les activités du Nucleus activities subventionnées par AAPOP mais également pour toute autre activité</t>
  </si>
  <si>
    <t>Renseigner uniquement les parties jaunes. Les autres ne peuvent être modifiées car elles sont le résultat de calculs. Elles sont protégées</t>
  </si>
  <si>
    <t>Si on souhaite en modifier la forme, il faut annuler la protection: Outils --&gt; Protection --&gt; Supprimer la protection. Il n ya pas de password déterminé. Mais faire attention: La feuille est pleine de formules. Si l'une d'entres elles est détruite accidentellement, le calcul ne fonctionera plus.</t>
  </si>
  <si>
    <t>Concernant l'estimation</t>
  </si>
  <si>
    <r>
      <t>Utilisation des locaux de la Chambre:</t>
    </r>
    <r>
      <rPr>
        <sz val="11"/>
        <rFont val="Arial"/>
        <family val="2"/>
      </rPr>
      <t xml:space="preserve">
Dans le cas où l'activité se déroule dans les locaux de la Chambre,  (exemple: cours de formation), calculer les coûts par heure ou par jour, avec les charges de la Chambre pour l'utilisation des locaux, incluant l'amortissement (ou la location) de l'immeuble, l'amortissement des équipements, la consommation d'eau, d'électricité, le nettoyage, etc. 
Ne pas inclure de "profit" or surplus/ marge --- Cela se fera au point 10 ! (Sinon, le surplus est calculé deux fois!)</t>
    </r>
  </si>
  <si>
    <r>
      <t xml:space="preserve">Coûts d'administration </t>
    </r>
    <r>
      <rPr>
        <sz val="11"/>
        <rFont val="Arial"/>
        <family val="2"/>
      </rPr>
      <t xml:space="preserve">
Les couts d'administration de l'activité d'un  Nucleus activity (temps de travail, communication, papier, utilisation des des équipements, etc. sont difficiles à calculer en peu de temps. Il y a deux ou trois alternatives:</t>
    </r>
  </si>
  <si>
    <t>La Chambre fixe un certain pourcentage dans les autres coûts, comme coûts d'administration.
Un pourcentage raisonnable peut se situer entre 5% et 12% --- Mais cela dépend aussi du type d'activité et de son coût: Que les frais d'un formateur soient de 4.000 DA ou de  100.000 DA par jour n'a pas d'influence sur le travail administratif de la Chambre. Par conséquent, dans ce dernier cas, le pourcentage pourrait être plus bas.</t>
  </si>
  <si>
    <t>Les coûts d'administration sont calculés individuellement. Mais cela requiert un  système de calcul sophistiqué qui ne vaut pas la peine d'être effectué par les Chambres (trop coûteux).</t>
  </si>
  <si>
    <t>Cependant, un montant calculé sommairement peut être utilisé 
--- par activité (exemple: 5,000 DA) ou
--- par heure d'activité (Exemple: 1,000 DA)</t>
  </si>
  <si>
    <t>La Chambre fixe un un certain pourcentage du coût direct global (=C) comme surplus.
Un pourcentage raisonnable peut ^petre situé entre  5 et 15%</t>
  </si>
  <si>
    <t>La Chambre fixe un montant déterminé comme surplus</t>
  </si>
  <si>
    <r>
      <t>Coût total et recettes estimés</t>
    </r>
    <r>
      <rPr>
        <sz val="11"/>
        <rFont val="Arial"/>
        <family val="2"/>
      </rPr>
      <t xml:space="preserve">
Montrer le coût total et les recettes du Nucleus, de même que la part apportée par AAPOP</t>
    </r>
  </si>
  <si>
    <r>
      <t xml:space="preserve">a) Non membres de la Chambre
</t>
    </r>
    <r>
      <rPr>
        <sz val="11"/>
        <rFont val="Arial"/>
        <family val="2"/>
      </rPr>
      <t>Ou: Mettre le nombre estimé de participants non membres de la Chambre
Ou: le nombre de participants non membres de la Chambre plus le nombre de membres de la Chambre qui ne se sont pas encore acquité de leur cotisation.
Ceci augmente la pression sur les membres du Nucleus pour adhérer à la Chambre. Ou, en d'autre termes, cela rend la qualité de membre et de cotisant plus attractive.</t>
    </r>
  </si>
  <si>
    <r>
      <t xml:space="preserve">b) Membres de la Chambre
</t>
    </r>
    <r>
      <rPr>
        <sz val="11"/>
        <rFont val="Arial"/>
        <family val="2"/>
      </rPr>
      <t>Ou: Mettre le nombre  estimé de membres de la Chambre
Ou: le nombre estimé de membres de la Chambre ayant payé leurs cotisations</t>
    </r>
  </si>
  <si>
    <r>
      <t>Coût par  participant</t>
    </r>
    <r>
      <rPr>
        <sz val="11"/>
        <rFont val="Arial"/>
        <family val="2"/>
      </rPr>
      <t xml:space="preserve">
Coût moyen moins la subvention de AAPOP = Part du Nucleus divisé par le nombre de  participants.
IL faut contrôler s'il est possible de vendre l'activité aux membres du  Nucleus à ce prix. Si c'est trop cher, il faudra baisser les coûts et le surplus plannifiés par la Chambre --- ou dans le pire des cas, admettre que l'activité n'est pas réalisable et doit être reportée</t>
    </r>
  </si>
  <si>
    <r>
      <t xml:space="preserve">Ristourne en %
Membres de la </t>
    </r>
    <r>
      <rPr>
        <sz val="11"/>
        <rFont val="Arial"/>
        <family val="2"/>
      </rPr>
      <t>Chambre --- spécialement ceux ayant payé leurs cotisations --- devraient avoir un avantage. 
Une remise raisonnable se situe entre 20 et 30%.</t>
    </r>
  </si>
  <si>
    <r>
      <t xml:space="preserve">Point d'équilibre1
</t>
    </r>
    <r>
      <rPr>
        <sz val="11"/>
        <rFont val="Arial"/>
        <family val="2"/>
      </rPr>
      <t>Montre lecoût de participation minimum qui doit être fixé par rapport au coût direct total C). Des frais de participation au dessus de ce montant génèrent un surplus.</t>
    </r>
  </si>
  <si>
    <r>
      <t xml:space="preserve">Point d'équilibre 2
</t>
    </r>
    <r>
      <rPr>
        <sz val="11"/>
        <rFont val="Arial"/>
        <family val="2"/>
      </rPr>
      <t>Montre le nombre de participants minimum payant leur cotisations F). Moins de  participants signifie une perte. Plus de  participants génère un surplus.</t>
    </r>
  </si>
  <si>
    <t>Concernant le point de situation</t>
  </si>
  <si>
    <r>
      <t>Coûts subventionnés par AAPOP</t>
    </r>
    <r>
      <rPr>
        <sz val="11"/>
        <rFont val="Arial"/>
        <family val="2"/>
      </rPr>
      <t xml:space="preserve">
Mettre le montant provenant ou attendu de AAPOP, en référence à l'estimation établie
Dans le cas où les coûts 1 - 6 sont plus bas que prévus, une alarme sera visible en lettres rouges, signifiant que la subvention de AAPOP doit être modifiée pour égaler le montant indiqué. --- Dans ce cas, la subvention decroit, en proportion avec la diminution des coûts.
Dans le cas où les coûts 1 - 6 sont plus élevés que prévus, la subvention de AAPOP en  % decroit et la part du Nucleus en  % augmente --- AAPOP ne finance pas plus  que le montant dela subvention prévu dans le contrat relatif à cette activité.</t>
    </r>
  </si>
  <si>
    <r>
      <t>Nombre de participants</t>
    </r>
    <r>
      <rPr>
        <sz val="11"/>
        <rFont val="Arial"/>
        <family val="2"/>
      </rPr>
      <t xml:space="preserve">
Mettre seulement le nombre de  participants ayant payé leurs cotisations. Vérifier si les recettes totales provenant des frais de participation correspondent  au montant indiqué au point F). Si non --- ce n'est pas tous les  participants qui ont payé le montant entier ou à cause d'autres raisons --- Modifier le nombre de  participants.</t>
    </r>
  </si>
  <si>
    <r>
      <t>Surplus / Perte pour contribuer aux frais généraux de la Chambre</t>
    </r>
    <r>
      <rPr>
        <sz val="11"/>
        <rFont val="Arial"/>
        <family val="2"/>
      </rPr>
      <t xml:space="preserve">
Ceci est la question décisive: l'activité a-t-elle été un succès, du point de vue commercial ???</t>
    </r>
  </si>
  <si>
    <r>
      <t>Ecart entre le surplus estimé et réalizé</t>
    </r>
    <r>
      <rPr>
        <sz val="11"/>
        <rFont val="Arial"/>
        <family val="2"/>
      </rPr>
      <t xml:space="preserve">
Montre la différence entre le surplus planifié et le surplus réalisé.</t>
    </r>
  </si>
  <si>
    <t>Alger, Juillet 2007</t>
  </si>
  <si>
    <t>Après avoir ouvert le form pour faire entrer les données, il faut dabord le sauvegarder sous un autre nom qui permet l'identification du Nucleus, l'activité et éventuellement le mois et l'année plannifiés. Exemple: 05-04 Couper le feuillage. Visite au jardin de Bot.</t>
  </si>
  <si>
    <t>Coût total et recettes de Nuc &amp; AAPOP</t>
  </si>
  <si>
    <r>
      <t>Total des coûts directs</t>
    </r>
    <r>
      <rPr>
        <sz val="11"/>
        <rFont val="Arial"/>
        <family val="2"/>
      </rPr>
      <t xml:space="preserve">
Sont inclus tous les oûts liés directement à l'activité. Les colonnes de droite montrent le montant financé par le Nucleus et celui provenant de la subvention.</t>
    </r>
  </si>
  <si>
    <r>
      <t>Surplus devant contribuer aux fraix généraux de la Chambre</t>
    </r>
    <r>
      <rPr>
        <sz val="11"/>
        <rFont val="Arial"/>
        <family val="2"/>
      </rPr>
      <t xml:space="preserve">
Ceci n'est pas un "profit" car il sert à financer les autres coûts fixes et variables de la Chambre (salaires, coûts du conseil d'administration, travaux de lobbying, relations publiques,etc.)
Le surplus calculé sert aussi à compenser d'éventuels surcoûts ou des revenus moindres, provenant des frais de participation ( moins de participants que prévu) ou de AAPOP.</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</si>
</sst>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 \R;\-#,##0.00\ \ \R"/>
    <numFmt numFmtId="165" formatCode="#,##0.00;[Red]#,##0.00"/>
    <numFmt numFmtId="166" formatCode="#,##0.00__;[Red]#,##0.00__"/>
    <numFmt numFmtId="167" formatCode="mm/dd/yy"/>
    <numFmt numFmtId="168" formatCode="dd/mm/yy"/>
    <numFmt numFmtId="169" formatCode="0\ %"/>
    <numFmt numFmtId="170" formatCode="0.00_ ;[Red]\-0.00\ "/>
    <numFmt numFmtId="171" formatCode="#,##0.00_ ;[Red]\-#,##0.00\ "/>
    <numFmt numFmtId="172" formatCode="0.0"/>
    <numFmt numFmtId="173" formatCode="#,##0.0"/>
    <numFmt numFmtId="174" formatCode="#,##0.00_R"/>
    <numFmt numFmtId="175" formatCode="#,##0.00\ \R"/>
  </numFmts>
  <fonts count="23">
    <font>
      <sz val="10"/>
      <name val="Arial"/>
      <family val="0"/>
    </font>
    <font>
      <b/>
      <sz val="12"/>
      <name val="Arial"/>
      <family val="2"/>
    </font>
    <font>
      <b/>
      <sz val="11"/>
      <name val="Arial"/>
      <family val="2"/>
    </font>
    <font>
      <sz val="8"/>
      <name val="Arial"/>
      <family val="2"/>
    </font>
    <font>
      <b/>
      <sz val="10"/>
      <name val="Arial"/>
      <family val="2"/>
    </font>
    <font>
      <sz val="11"/>
      <name val="Arial"/>
      <family val="2"/>
    </font>
    <font>
      <b/>
      <sz val="14"/>
      <name val="Arial"/>
      <family val="2"/>
    </font>
    <font>
      <b/>
      <sz val="9"/>
      <name val="Arial"/>
      <family val="2"/>
    </font>
    <font>
      <b/>
      <sz val="16"/>
      <name val="Arial"/>
      <family val="2"/>
    </font>
    <font>
      <b/>
      <sz val="10"/>
      <color indexed="10"/>
      <name val="Arial"/>
      <family val="2"/>
    </font>
    <font>
      <b/>
      <sz val="11"/>
      <color indexed="10"/>
      <name val="Arial"/>
      <family val="2"/>
    </font>
    <font>
      <sz val="9"/>
      <name val="Arial"/>
      <family val="2"/>
    </font>
    <font>
      <b/>
      <sz val="12"/>
      <color indexed="10"/>
      <name val="Arial"/>
      <family val="2"/>
    </font>
    <font>
      <b/>
      <sz val="10"/>
      <color indexed="62"/>
      <name val="Arial"/>
      <family val="2"/>
    </font>
    <font>
      <b/>
      <sz val="11"/>
      <color indexed="62"/>
      <name val="Arial"/>
      <family val="2"/>
    </font>
    <font>
      <b/>
      <sz val="10"/>
      <color indexed="18"/>
      <name val="Arial"/>
      <family val="2"/>
    </font>
    <font>
      <b/>
      <sz val="11"/>
      <color indexed="18"/>
      <name val="Arial"/>
      <family val="2"/>
    </font>
    <font>
      <b/>
      <sz val="10"/>
      <color indexed="17"/>
      <name val="Arial"/>
      <family val="2"/>
    </font>
    <font>
      <b/>
      <sz val="11"/>
      <color indexed="17"/>
      <name val="Arial"/>
      <family val="2"/>
    </font>
    <font>
      <sz val="10"/>
      <color indexed="17"/>
      <name val="Arial"/>
      <family val="2"/>
    </font>
    <font>
      <sz val="8"/>
      <name val="Tahoma"/>
      <family val="0"/>
    </font>
    <font>
      <sz val="8"/>
      <color indexed="10"/>
      <name val="Tahoma"/>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s>
  <borders count="39">
    <border>
      <left/>
      <right/>
      <top/>
      <bottom/>
      <diagonal/>
    </border>
    <border>
      <left>
        <color indexed="63"/>
      </left>
      <right>
        <color indexed="63"/>
      </right>
      <top>
        <color indexed="63"/>
      </top>
      <bottom style="thin"/>
    </border>
    <border>
      <left style="thin"/>
      <right style="thin"/>
      <top style="dashed"/>
      <bottom style="thin"/>
    </border>
    <border>
      <left style="thin"/>
      <right style="thin"/>
      <top style="thin"/>
      <bottom style="thin"/>
    </border>
    <border>
      <left style="thin"/>
      <right>
        <color indexed="63"/>
      </right>
      <top style="thin"/>
      <bottom style="thin"/>
    </border>
    <border>
      <left style="thin"/>
      <right style="thin"/>
      <top style="thin"/>
      <bottom style="dashed"/>
    </border>
    <border>
      <left style="thin"/>
      <right style="dashed"/>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color indexed="63"/>
      </top>
      <bottom>
        <color indexed="63"/>
      </bottom>
    </border>
    <border>
      <left style="thin"/>
      <right>
        <color indexed="63"/>
      </right>
      <top style="thin"/>
      <bottom style="dashed"/>
    </border>
    <border>
      <left>
        <color indexed="63"/>
      </left>
      <right style="thin"/>
      <top style="dashed"/>
      <bottom style="dashed"/>
    </border>
    <border>
      <left style="thin"/>
      <right style="thin"/>
      <top style="thin"/>
      <bottom>
        <color indexed="63"/>
      </bottom>
    </border>
    <border>
      <left>
        <color indexed="63"/>
      </left>
      <right style="thin"/>
      <top style="thin"/>
      <bottom style="dashed"/>
    </border>
    <border>
      <left>
        <color indexed="63"/>
      </left>
      <right style="thin"/>
      <top style="dashed"/>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medium"/>
      <right style="medium"/>
      <top style="thin"/>
      <bottom style="medium"/>
    </border>
    <border>
      <left style="thin"/>
      <right style="thin"/>
      <top>
        <color indexed="63"/>
      </top>
      <bottom style="thin"/>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style="medium"/>
      <right style="thin"/>
      <top style="medium"/>
      <bottom style="thin"/>
    </border>
    <border>
      <left>
        <color indexed="63"/>
      </left>
      <right>
        <color indexed="63"/>
      </right>
      <top style="thin"/>
      <bottom style="dashed"/>
    </border>
    <border>
      <left style="thin"/>
      <right>
        <color indexed="63"/>
      </right>
      <top>
        <color indexed="63"/>
      </top>
      <bottom style="thin"/>
    </border>
    <border>
      <left style="dashed"/>
      <right style="dashed"/>
      <top style="thin"/>
      <bottom style="thin"/>
    </border>
    <border>
      <left style="dashed"/>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 xfId="0" applyBorder="1" applyAlignment="1">
      <alignment/>
    </xf>
    <xf numFmtId="0" fontId="1" fillId="0" borderId="1" xfId="0" applyFont="1" applyBorder="1" applyAlignment="1">
      <alignment horizontal="center"/>
    </xf>
    <xf numFmtId="0" fontId="0" fillId="0" borderId="0" xfId="0" applyFont="1" applyAlignment="1">
      <alignment horizontal="left" vertical="center"/>
    </xf>
    <xf numFmtId="0" fontId="0" fillId="0" borderId="0" xfId="0" applyBorder="1" applyAlignment="1">
      <alignment/>
    </xf>
    <xf numFmtId="0" fontId="6" fillId="0" borderId="1" xfId="0" applyFont="1" applyBorder="1" applyAlignment="1">
      <alignment vertical="center"/>
    </xf>
    <xf numFmtId="0" fontId="2" fillId="2" borderId="2" xfId="0"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 fontId="2" fillId="2" borderId="3" xfId="19"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1" fontId="2" fillId="0" borderId="3" xfId="19" applyNumberFormat="1" applyFont="1" applyBorder="1" applyAlignment="1" applyProtection="1">
      <alignment horizontal="center" vertical="center"/>
      <protection/>
    </xf>
    <xf numFmtId="0" fontId="0" fillId="0" borderId="0" xfId="0" applyBorder="1" applyAlignment="1">
      <alignment horizontal="center"/>
    </xf>
    <xf numFmtId="4" fontId="0" fillId="0" borderId="0" xfId="0" applyNumberFormat="1" applyAlignment="1">
      <alignment vertical="center"/>
    </xf>
    <xf numFmtId="0" fontId="0" fillId="0" borderId="4" xfId="0" applyBorder="1" applyAlignment="1" applyProtection="1">
      <alignment vertical="center" wrapText="1"/>
      <protection/>
    </xf>
    <xf numFmtId="171" fontId="5" fillId="2" borderId="3" xfId="15" applyNumberFormat="1" applyFont="1" applyFill="1" applyBorder="1" applyAlignment="1" applyProtection="1">
      <alignment vertical="center"/>
      <protection locked="0"/>
    </xf>
    <xf numFmtId="172" fontId="2" fillId="0" borderId="3" xfId="19" applyNumberFormat="1" applyFont="1" applyBorder="1" applyAlignment="1" applyProtection="1">
      <alignment horizontal="center" vertical="center"/>
      <protection/>
    </xf>
    <xf numFmtId="171" fontId="10" fillId="0" borderId="0" xfId="0" applyNumberFormat="1" applyFont="1" applyAlignment="1">
      <alignment horizontal="center" vertical="center"/>
    </xf>
    <xf numFmtId="0" fontId="0" fillId="0" borderId="0" xfId="0" applyBorder="1" applyAlignment="1" applyProtection="1">
      <alignment/>
      <protection/>
    </xf>
    <xf numFmtId="0" fontId="6" fillId="0" borderId="1" xfId="0" applyFont="1" applyBorder="1" applyAlignment="1" applyProtection="1">
      <alignment vertical="center"/>
      <protection/>
    </xf>
    <xf numFmtId="0" fontId="1" fillId="0" borderId="1" xfId="0" applyFont="1" applyBorder="1" applyAlignment="1" applyProtection="1">
      <alignment horizontal="center"/>
      <protection/>
    </xf>
    <xf numFmtId="0" fontId="0" fillId="0" borderId="1" xfId="0" applyBorder="1" applyAlignment="1" applyProtection="1">
      <alignment/>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center" vertical="center" wrapText="1"/>
      <protection/>
    </xf>
    <xf numFmtId="0" fontId="0" fillId="0" borderId="0" xfId="0" applyAlignment="1" applyProtection="1">
      <alignment/>
      <protection/>
    </xf>
    <xf numFmtId="0" fontId="2" fillId="0" borderId="2" xfId="0" applyFont="1" applyFill="1" applyBorder="1" applyAlignment="1" applyProtection="1">
      <alignment horizontal="center" vertical="center"/>
      <protection/>
    </xf>
    <xf numFmtId="0" fontId="2" fillId="0" borderId="6" xfId="0" applyFont="1" applyBorder="1" applyAlignment="1" applyProtection="1">
      <alignment horizontal="left" vertical="center"/>
      <protection/>
    </xf>
    <xf numFmtId="0" fontId="0" fillId="0" borderId="0" xfId="0" applyAlignment="1" applyProtection="1">
      <alignment vertical="center"/>
      <protection/>
    </xf>
    <xf numFmtId="0" fontId="8" fillId="0" borderId="4" xfId="0" applyFont="1" applyBorder="1" applyAlignment="1" applyProtection="1">
      <alignment vertical="center" wrapText="1"/>
      <protection/>
    </xf>
    <xf numFmtId="0" fontId="0" fillId="0" borderId="7" xfId="0" applyBorder="1" applyAlignment="1" applyProtection="1">
      <alignment horizontal="center" vertical="center" wrapText="1"/>
      <protection/>
    </xf>
    <xf numFmtId="0" fontId="2" fillId="0" borderId="8"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4" xfId="0" applyFont="1" applyBorder="1" applyAlignment="1" applyProtection="1">
      <alignment horizontal="right" vertical="center"/>
      <protection/>
    </xf>
    <xf numFmtId="0" fontId="2" fillId="0" borderId="7" xfId="0" applyFont="1" applyBorder="1" applyAlignment="1" applyProtection="1">
      <alignment horizontal="right" vertical="center"/>
      <protection/>
    </xf>
    <xf numFmtId="172" fontId="2" fillId="0" borderId="3" xfId="19" applyNumberFormat="1"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1" xfId="0" applyBorder="1" applyAlignment="1" applyProtection="1">
      <alignment horizontal="center" vertical="center" wrapText="1"/>
      <protection/>
    </xf>
    <xf numFmtId="171" fontId="5" fillId="0" borderId="3" xfId="15" applyNumberFormat="1" applyFont="1" applyBorder="1" applyAlignment="1" applyProtection="1">
      <alignment vertical="center"/>
      <protection/>
    </xf>
    <xf numFmtId="171" fontId="5" fillId="0" borderId="3" xfId="15" applyNumberFormat="1" applyFont="1" applyFill="1" applyBorder="1" applyAlignment="1" applyProtection="1">
      <alignment vertical="center"/>
      <protection/>
    </xf>
    <xf numFmtId="171" fontId="2" fillId="0" borderId="3" xfId="15" applyNumberFormat="1" applyFont="1" applyBorder="1" applyAlignment="1" applyProtection="1">
      <alignment vertical="center"/>
      <protection/>
    </xf>
    <xf numFmtId="0" fontId="0" fillId="0" borderId="4" xfId="0" applyBorder="1" applyAlignment="1" applyProtection="1">
      <alignment horizontal="center" vertical="center"/>
      <protection/>
    </xf>
    <xf numFmtId="171" fontId="7" fillId="0" borderId="12" xfId="15" applyNumberFormat="1" applyFont="1" applyFill="1" applyBorder="1" applyAlignment="1" applyProtection="1">
      <alignment horizontal="center" vertical="center"/>
      <protection/>
    </xf>
    <xf numFmtId="0" fontId="0" fillId="0" borderId="5" xfId="0" applyBorder="1" applyAlignment="1" applyProtection="1">
      <alignment horizontal="center" vertical="center"/>
      <protection/>
    </xf>
    <xf numFmtId="171" fontId="5" fillId="0" borderId="5" xfId="15" applyNumberFormat="1" applyFont="1" applyBorder="1" applyAlignment="1" applyProtection="1">
      <alignment vertical="center"/>
      <protection/>
    </xf>
    <xf numFmtId="0" fontId="0" fillId="0" borderId="13" xfId="0" applyBorder="1" applyAlignment="1" applyProtection="1">
      <alignment horizontal="right" vertical="center"/>
      <protection/>
    </xf>
    <xf numFmtId="0" fontId="0" fillId="0" borderId="14" xfId="0" applyBorder="1" applyAlignment="1" applyProtection="1">
      <alignment vertical="center" wrapText="1"/>
      <protection/>
    </xf>
    <xf numFmtId="171" fontId="5" fillId="0" borderId="15" xfId="15" applyNumberFormat="1" applyFont="1" applyBorder="1" applyAlignment="1" applyProtection="1">
      <alignment vertical="center"/>
      <protection/>
    </xf>
    <xf numFmtId="0" fontId="0" fillId="0" borderId="16" xfId="0" applyBorder="1" applyAlignment="1" applyProtection="1">
      <alignment horizontal="right" vertical="center"/>
      <protection/>
    </xf>
    <xf numFmtId="0" fontId="0" fillId="0" borderId="17" xfId="0" applyBorder="1" applyAlignment="1" applyProtection="1">
      <alignment vertical="center" wrapText="1"/>
      <protection/>
    </xf>
    <xf numFmtId="0" fontId="0" fillId="0" borderId="17" xfId="0" applyBorder="1" applyAlignment="1" applyProtection="1">
      <alignment horizontal="center" vertical="center" wrapText="1"/>
      <protection/>
    </xf>
    <xf numFmtId="171" fontId="5" fillId="0" borderId="2" xfId="15" applyNumberFormat="1" applyFont="1" applyBorder="1" applyAlignment="1" applyProtection="1">
      <alignment vertical="center"/>
      <protection/>
    </xf>
    <xf numFmtId="0" fontId="4" fillId="0" borderId="11" xfId="0" applyFont="1" applyBorder="1" applyAlignment="1" applyProtection="1">
      <alignment vertical="center" wrapText="1"/>
      <protection/>
    </xf>
    <xf numFmtId="0" fontId="4" fillId="0" borderId="4" xfId="0" applyFont="1" applyBorder="1" applyAlignment="1" applyProtection="1">
      <alignment horizontal="left" vertical="center"/>
      <protection/>
    </xf>
    <xf numFmtId="171" fontId="2" fillId="0" borderId="18" xfId="15" applyNumberFormat="1" applyFont="1" applyBorder="1" applyAlignment="1" applyProtection="1">
      <alignment vertical="center"/>
      <protection/>
    </xf>
    <xf numFmtId="0" fontId="4" fillId="0" borderId="3" xfId="0" applyFont="1" applyBorder="1" applyAlignment="1" applyProtection="1">
      <alignment horizontal="left" vertical="center"/>
      <protection/>
    </xf>
    <xf numFmtId="0" fontId="4" fillId="0" borderId="3" xfId="0" applyFont="1" applyBorder="1" applyAlignment="1" applyProtection="1">
      <alignment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vertical="center" wrapText="1"/>
      <protection/>
    </xf>
    <xf numFmtId="0" fontId="0" fillId="0" borderId="0" xfId="0" applyAlignment="1" applyProtection="1">
      <alignment horizontal="center"/>
      <protection/>
    </xf>
    <xf numFmtId="0" fontId="0" fillId="0" borderId="0" xfId="0" applyAlignment="1" applyProtection="1">
      <alignment/>
      <protection locked="0"/>
    </xf>
    <xf numFmtId="0" fontId="0" fillId="0" borderId="0" xfId="0" applyAlignment="1">
      <alignment wrapText="1"/>
    </xf>
    <xf numFmtId="0" fontId="0" fillId="0" borderId="0" xfId="0" applyBorder="1" applyAlignment="1">
      <alignment horizontal="center" vertical="top"/>
    </xf>
    <xf numFmtId="0" fontId="0" fillId="0" borderId="0" xfId="0" applyAlignment="1">
      <alignment horizontal="center" vertical="top"/>
    </xf>
    <xf numFmtId="0" fontId="4" fillId="0" borderId="0" xfId="0" applyFont="1" applyAlignment="1">
      <alignment/>
    </xf>
    <xf numFmtId="0" fontId="0" fillId="0" borderId="0" xfId="0" applyAlignment="1">
      <alignment vertical="top" wrapText="1"/>
    </xf>
    <xf numFmtId="0" fontId="4" fillId="2" borderId="4" xfId="0" applyFont="1" applyFill="1" applyBorder="1" applyAlignment="1" applyProtection="1">
      <alignment horizontal="center" vertical="center" wrapText="1"/>
      <protection locked="0"/>
    </xf>
    <xf numFmtId="171" fontId="0" fillId="0" borderId="0" xfId="0" applyNumberFormat="1" applyAlignment="1">
      <alignment/>
    </xf>
    <xf numFmtId="0" fontId="0" fillId="0" borderId="19" xfId="0" applyBorder="1" applyAlignment="1" applyProtection="1">
      <alignment vertical="center" wrapText="1"/>
      <protection/>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4" fontId="5" fillId="0" borderId="3" xfId="0" applyNumberFormat="1" applyFont="1" applyBorder="1" applyAlignment="1" applyProtection="1">
      <alignment vertical="center"/>
      <protection/>
    </xf>
    <xf numFmtId="0" fontId="15" fillId="0" borderId="4" xfId="0" applyFont="1" applyBorder="1" applyAlignment="1" applyProtection="1">
      <alignment vertical="center"/>
      <protection/>
    </xf>
    <xf numFmtId="0" fontId="15" fillId="0" borderId="11" xfId="0" applyFont="1" applyBorder="1" applyAlignment="1" applyProtection="1">
      <alignment vertical="center" wrapText="1"/>
      <protection/>
    </xf>
    <xf numFmtId="0" fontId="15" fillId="0" borderId="7" xfId="0" applyFont="1" applyBorder="1" applyAlignment="1" applyProtection="1" quotePrefix="1">
      <alignment horizontal="center" vertical="center" wrapText="1"/>
      <protection/>
    </xf>
    <xf numFmtId="4" fontId="16" fillId="0" borderId="3" xfId="0" applyNumberFormat="1" applyFont="1" applyBorder="1" applyAlignment="1" applyProtection="1">
      <alignment vertical="center"/>
      <protection/>
    </xf>
    <xf numFmtId="0" fontId="5" fillId="0" borderId="5" xfId="0" applyFont="1" applyBorder="1" applyAlignment="1" applyProtection="1">
      <alignment vertical="center"/>
      <protection/>
    </xf>
    <xf numFmtId="4" fontId="5" fillId="0" borderId="15" xfId="0" applyNumberFormat="1" applyFont="1" applyBorder="1" applyAlignment="1" applyProtection="1">
      <alignment vertical="center"/>
      <protection/>
    </xf>
    <xf numFmtId="4" fontId="5" fillId="0" borderId="2" xfId="0" applyNumberFormat="1" applyFont="1" applyBorder="1" applyAlignment="1" applyProtection="1">
      <alignment vertical="center"/>
      <protection/>
    </xf>
    <xf numFmtId="0" fontId="15" fillId="0" borderId="11" xfId="0" applyFont="1" applyBorder="1" applyAlignment="1" applyProtection="1" quotePrefix="1">
      <alignment horizontal="center" vertical="center" wrapText="1"/>
      <protection/>
    </xf>
    <xf numFmtId="0" fontId="0" fillId="0" borderId="22" xfId="0" applyBorder="1" applyAlignment="1" applyProtection="1">
      <alignment horizontal="center" vertical="center" wrapText="1"/>
      <protection/>
    </xf>
    <xf numFmtId="4" fontId="5" fillId="0" borderId="22" xfId="0" applyNumberFormat="1" applyFont="1" applyBorder="1" applyAlignment="1" applyProtection="1">
      <alignment vertical="center"/>
      <protection/>
    </xf>
    <xf numFmtId="0" fontId="5" fillId="0" borderId="18" xfId="0" applyFont="1" applyBorder="1" applyAlignment="1" applyProtection="1">
      <alignment vertical="center"/>
      <protection/>
    </xf>
    <xf numFmtId="0" fontId="0" fillId="0" borderId="20" xfId="0" applyBorder="1" applyAlignment="1" applyProtection="1">
      <alignment vertical="center" wrapText="1"/>
      <protection/>
    </xf>
    <xf numFmtId="0" fontId="0" fillId="0" borderId="23" xfId="0" applyBorder="1" applyAlignment="1" applyProtection="1">
      <alignment horizontal="center" vertical="center" wrapText="1"/>
      <protection/>
    </xf>
    <xf numFmtId="0" fontId="5" fillId="0" borderId="24" xfId="0" applyFont="1" applyBorder="1" applyAlignment="1" applyProtection="1">
      <alignment vertical="center"/>
      <protection/>
    </xf>
    <xf numFmtId="4" fontId="16" fillId="0" borderId="4" xfId="0" applyNumberFormat="1" applyFont="1" applyFill="1" applyBorder="1" applyAlignment="1" applyProtection="1">
      <alignment vertical="center"/>
      <protection/>
    </xf>
    <xf numFmtId="0" fontId="9" fillId="3" borderId="25" xfId="0" applyFont="1" applyFill="1" applyBorder="1" applyAlignment="1" applyProtection="1">
      <alignment wrapText="1"/>
      <protection/>
    </xf>
    <xf numFmtId="171" fontId="12" fillId="3" borderId="26" xfId="0" applyNumberFormat="1" applyFont="1" applyFill="1" applyBorder="1" applyAlignment="1" applyProtection="1">
      <alignment horizontal="center" vertical="center"/>
      <protection/>
    </xf>
    <xf numFmtId="171" fontId="7" fillId="4" borderId="27" xfId="0" applyNumberFormat="1" applyFont="1" applyFill="1" applyBorder="1" applyAlignment="1" applyProtection="1">
      <alignment horizontal="center" vertical="center"/>
      <protection/>
    </xf>
    <xf numFmtId="4" fontId="4" fillId="0" borderId="8" xfId="0" applyNumberFormat="1" applyFont="1" applyBorder="1" applyAlignment="1" applyProtection="1">
      <alignment horizontal="center" vertical="center" wrapText="1"/>
      <protection/>
    </xf>
    <xf numFmtId="171" fontId="12" fillId="3" borderId="28" xfId="0" applyNumberFormat="1" applyFont="1" applyFill="1" applyBorder="1" applyAlignment="1" applyProtection="1">
      <alignment horizontal="center" vertical="center"/>
      <protection/>
    </xf>
    <xf numFmtId="0" fontId="7" fillId="5" borderId="3" xfId="0" applyFont="1" applyFill="1" applyBorder="1" applyAlignment="1" applyProtection="1">
      <alignment horizontal="center" vertical="center" wrapText="1"/>
      <protection/>
    </xf>
    <xf numFmtId="0" fontId="7" fillId="5" borderId="29" xfId="0" applyFont="1" applyFill="1" applyBorder="1" applyAlignment="1" applyProtection="1">
      <alignment vertical="center" wrapText="1"/>
      <protection/>
    </xf>
    <xf numFmtId="3" fontId="2" fillId="2" borderId="30" xfId="0" applyNumberFormat="1" applyFont="1" applyFill="1" applyBorder="1" applyAlignment="1" applyProtection="1">
      <alignment horizontal="center" vertical="center"/>
      <protection locked="0"/>
    </xf>
    <xf numFmtId="0" fontId="15" fillId="0" borderId="11" xfId="0" applyFont="1" applyBorder="1" applyAlignment="1" applyProtection="1">
      <alignment horizontal="center" vertical="center" wrapText="1"/>
      <protection/>
    </xf>
    <xf numFmtId="0" fontId="4" fillId="0" borderId="31" xfId="0" applyFont="1" applyBorder="1" applyAlignment="1" applyProtection="1">
      <alignment horizontal="left" vertical="center"/>
      <protection/>
    </xf>
    <xf numFmtId="0" fontId="4" fillId="0" borderId="32" xfId="0" applyFont="1" applyBorder="1" applyAlignment="1" applyProtection="1">
      <alignment vertical="center" wrapText="1"/>
      <protection/>
    </xf>
    <xf numFmtId="0" fontId="4" fillId="0" borderId="31" xfId="0" applyFont="1" applyBorder="1" applyAlignment="1" applyProtection="1">
      <alignment horizontal="center" vertical="center" wrapText="1"/>
      <protection/>
    </xf>
    <xf numFmtId="0" fontId="13" fillId="0" borderId="4" xfId="0" applyFont="1" applyBorder="1" applyAlignment="1" applyProtection="1">
      <alignment vertical="center"/>
      <protection/>
    </xf>
    <xf numFmtId="0" fontId="13" fillId="0" borderId="7" xfId="0" applyFont="1" applyBorder="1" applyAlignment="1" applyProtection="1">
      <alignment vertical="center" wrapText="1"/>
      <protection/>
    </xf>
    <xf numFmtId="0" fontId="13" fillId="0" borderId="4" xfId="0" applyFont="1" applyBorder="1" applyAlignment="1" applyProtection="1" quotePrefix="1">
      <alignment horizontal="center" vertical="center" wrapText="1"/>
      <protection/>
    </xf>
    <xf numFmtId="171" fontId="14" fillId="0" borderId="3" xfId="15" applyNumberFormat="1" applyFont="1" applyBorder="1" applyAlignment="1" applyProtection="1">
      <alignment vertical="center"/>
      <protection/>
    </xf>
    <xf numFmtId="171" fontId="14" fillId="2" borderId="21" xfId="15" applyNumberFormat="1" applyFont="1" applyFill="1" applyBorder="1" applyAlignment="1" applyProtection="1">
      <alignment vertical="center"/>
      <protection locked="0"/>
    </xf>
    <xf numFmtId="0" fontId="13" fillId="0" borderId="11" xfId="0" applyFont="1" applyBorder="1" applyAlignment="1" applyProtection="1">
      <alignment vertical="center" wrapText="1"/>
      <protection/>
    </xf>
    <xf numFmtId="0" fontId="13" fillId="0" borderId="11" xfId="0" applyFont="1" applyBorder="1" applyAlignment="1" applyProtection="1" quotePrefix="1">
      <alignment horizontal="center" vertical="center" wrapText="1"/>
      <protection/>
    </xf>
    <xf numFmtId="0" fontId="13" fillId="0" borderId="11" xfId="0" applyFont="1" applyBorder="1" applyAlignment="1" applyProtection="1">
      <alignment horizontal="center" vertical="center" wrapText="1"/>
      <protection/>
    </xf>
    <xf numFmtId="171" fontId="14" fillId="0" borderId="4" xfId="15" applyNumberFormat="1" applyFont="1" applyBorder="1" applyAlignment="1" applyProtection="1">
      <alignment vertical="center"/>
      <protection/>
    </xf>
    <xf numFmtId="0" fontId="17" fillId="0" borderId="33" xfId="0" applyFont="1" applyBorder="1" applyAlignment="1" applyProtection="1">
      <alignment horizontal="left" vertical="center"/>
      <protection/>
    </xf>
    <xf numFmtId="0" fontId="17" fillId="0" borderId="9" xfId="0" applyFont="1" applyBorder="1" applyAlignment="1" applyProtection="1">
      <alignment vertical="center" wrapText="1"/>
      <protection/>
    </xf>
    <xf numFmtId="0" fontId="17" fillId="0" borderId="10" xfId="0" applyFont="1" applyBorder="1" applyAlignment="1" applyProtection="1">
      <alignment horizontal="center" vertical="center" wrapText="1"/>
      <protection/>
    </xf>
    <xf numFmtId="4" fontId="18" fillId="0" borderId="8" xfId="0" applyNumberFormat="1" applyFont="1" applyFill="1" applyBorder="1" applyAlignment="1" applyProtection="1">
      <alignment vertical="center"/>
      <protection/>
    </xf>
    <xf numFmtId="4" fontId="18" fillId="0" borderId="21" xfId="0" applyNumberFormat="1" applyFont="1" applyBorder="1" applyAlignment="1" applyProtection="1">
      <alignment vertical="center"/>
      <protection/>
    </xf>
    <xf numFmtId="0" fontId="17" fillId="0" borderId="4" xfId="0" applyFont="1" applyBorder="1" applyAlignment="1" applyProtection="1">
      <alignment horizontal="left" vertical="center"/>
      <protection/>
    </xf>
    <xf numFmtId="171" fontId="18" fillId="0" borderId="4" xfId="15" applyNumberFormat="1" applyFont="1" applyBorder="1" applyAlignment="1" applyProtection="1">
      <alignment vertical="center"/>
      <protection/>
    </xf>
    <xf numFmtId="171" fontId="18" fillId="0" borderId="3" xfId="15" applyNumberFormat="1" applyFont="1" applyBorder="1" applyAlignment="1" applyProtection="1">
      <alignment vertical="center"/>
      <protection/>
    </xf>
    <xf numFmtId="171" fontId="1" fillId="0" borderId="3" xfId="15" applyNumberFormat="1" applyFont="1" applyBorder="1" applyAlignment="1" applyProtection="1">
      <alignment vertical="center"/>
      <protection/>
    </xf>
    <xf numFmtId="0" fontId="5"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5" fillId="0" borderId="11" xfId="0" applyFont="1" applyBorder="1" applyAlignment="1">
      <alignment horizontal="center" vertical="top"/>
    </xf>
    <xf numFmtId="0" fontId="2" fillId="0" borderId="11" xfId="0" applyFont="1" applyBorder="1" applyAlignment="1">
      <alignment horizontal="center" vertical="top"/>
    </xf>
    <xf numFmtId="0" fontId="4" fillId="0" borderId="14" xfId="0" applyFont="1" applyFill="1" applyBorder="1" applyAlignment="1" applyProtection="1">
      <alignment horizontal="center" vertical="center" wrapText="1"/>
      <protection/>
    </xf>
    <xf numFmtId="171" fontId="5" fillId="0" borderId="2" xfId="15" applyNumberFormat="1" applyFont="1" applyFill="1" applyBorder="1" applyAlignment="1" applyProtection="1">
      <alignment vertical="center"/>
      <protection/>
    </xf>
    <xf numFmtId="0" fontId="4" fillId="0" borderId="3" xfId="0" applyFont="1" applyFill="1" applyBorder="1" applyAlignment="1" applyProtection="1">
      <alignment horizontal="center" vertical="center" wrapText="1"/>
      <protection/>
    </xf>
    <xf numFmtId="0" fontId="6" fillId="0" borderId="11" xfId="0" applyFont="1" applyBorder="1" applyAlignment="1">
      <alignment horizontal="center" vertical="top"/>
    </xf>
    <xf numFmtId="0" fontId="6" fillId="0" borderId="11" xfId="0" applyFont="1" applyBorder="1" applyAlignment="1">
      <alignment wrapText="1"/>
    </xf>
    <xf numFmtId="0" fontId="0" fillId="0" borderId="0" xfId="0" applyAlignment="1">
      <alignment horizontal="left" vertical="top"/>
    </xf>
    <xf numFmtId="0" fontId="0" fillId="0" borderId="0" xfId="0" applyAlignment="1">
      <alignment vertical="top"/>
    </xf>
    <xf numFmtId="2" fontId="0" fillId="0" borderId="0" xfId="0" applyNumberFormat="1" applyAlignment="1">
      <alignment vertical="top"/>
    </xf>
    <xf numFmtId="0" fontId="0" fillId="0" borderId="1" xfId="0" applyBorder="1" applyAlignment="1">
      <alignment vertical="top"/>
    </xf>
    <xf numFmtId="0" fontId="0" fillId="0" borderId="11" xfId="0" applyBorder="1" applyAlignment="1">
      <alignment vertical="top"/>
    </xf>
    <xf numFmtId="0" fontId="0" fillId="0" borderId="9" xfId="0" applyBorder="1" applyAlignment="1">
      <alignment vertical="top"/>
    </xf>
    <xf numFmtId="0" fontId="6" fillId="0" borderId="11" xfId="0" applyFont="1" applyBorder="1" applyAlignment="1">
      <alignment horizontal="center" wrapText="1"/>
    </xf>
    <xf numFmtId="0" fontId="4" fillId="0" borderId="0" xfId="0" applyFont="1" applyAlignment="1">
      <alignment wrapText="1"/>
    </xf>
    <xf numFmtId="1" fontId="7" fillId="5" borderId="3" xfId="0" applyNumberFormat="1" applyFont="1" applyFill="1" applyBorder="1" applyAlignment="1" applyProtection="1">
      <alignment horizontal="center" vertical="center" wrapText="1"/>
      <protection/>
    </xf>
    <xf numFmtId="0" fontId="7" fillId="4" borderId="34" xfId="0" applyFont="1" applyFill="1" applyBorder="1" applyAlignment="1" applyProtection="1">
      <alignment horizontal="center" wrapText="1"/>
      <protection/>
    </xf>
    <xf numFmtId="171" fontId="7" fillId="6" borderId="29" xfId="15" applyNumberFormat="1" applyFont="1" applyFill="1" applyBorder="1" applyAlignment="1" applyProtection="1">
      <alignment horizontal="center" vertical="center" wrapText="1"/>
      <protection/>
    </xf>
    <xf numFmtId="4" fontId="16" fillId="0" borderId="7"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0" fillId="0" borderId="35" xfId="0" applyBorder="1" applyAlignment="1" applyProtection="1">
      <alignment horizontal="right" vertical="center" wrapText="1"/>
      <protection/>
    </xf>
    <xf numFmtId="4" fontId="5" fillId="2" borderId="4" xfId="0" applyNumberFormat="1" applyFont="1" applyFill="1" applyBorder="1" applyAlignment="1" applyProtection="1">
      <alignment horizontal="right" vertical="center" wrapText="1"/>
      <protection locked="0"/>
    </xf>
    <xf numFmtId="4" fontId="5" fillId="2" borderId="23" xfId="0" applyNumberFormat="1" applyFont="1" applyFill="1" applyBorder="1" applyAlignment="1" applyProtection="1">
      <alignment horizontal="right" vertical="center" wrapText="1"/>
      <protection locked="0"/>
    </xf>
    <xf numFmtId="4" fontId="16" fillId="0" borderId="4" xfId="0" applyNumberFormat="1" applyFont="1" applyBorder="1" applyAlignment="1" applyProtection="1">
      <alignment horizontal="right" vertical="center" wrapText="1"/>
      <protection/>
    </xf>
    <xf numFmtId="0" fontId="4" fillId="5" borderId="8" xfId="0" applyFont="1" applyFill="1" applyBorder="1" applyAlignment="1" applyProtection="1">
      <alignment horizontal="left" vertical="center"/>
      <protection/>
    </xf>
    <xf numFmtId="0" fontId="4" fillId="5" borderId="36" xfId="0" applyFont="1" applyFill="1" applyBorder="1" applyAlignment="1" applyProtection="1">
      <alignment horizontal="left" vertical="center"/>
      <protection/>
    </xf>
    <xf numFmtId="0" fontId="11" fillId="4" borderId="21" xfId="0" applyFont="1" applyFill="1" applyBorder="1" applyAlignment="1" applyProtection="1" quotePrefix="1">
      <alignment vertical="top" wrapText="1"/>
      <protection/>
    </xf>
    <xf numFmtId="0" fontId="0" fillId="4" borderId="29" xfId="0" applyFill="1" applyBorder="1" applyAlignment="1" applyProtection="1">
      <alignment vertical="top"/>
      <protection/>
    </xf>
    <xf numFmtId="0" fontId="0" fillId="2" borderId="4" xfId="0" applyFont="1" applyFill="1" applyBorder="1" applyAlignment="1" applyProtection="1">
      <alignment vertical="top"/>
      <protection locked="0"/>
    </xf>
    <xf numFmtId="0" fontId="0" fillId="0" borderId="7" xfId="0" applyBorder="1" applyAlignment="1" applyProtection="1">
      <alignment/>
      <protection locked="0"/>
    </xf>
    <xf numFmtId="0" fontId="0" fillId="2" borderId="8" xfId="0" applyFont="1" applyFill="1" applyBorder="1" applyAlignment="1" applyProtection="1">
      <alignment vertical="top"/>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4" fontId="5" fillId="0" borderId="4" xfId="0" applyNumberFormat="1" applyFont="1" applyBorder="1" applyAlignment="1" applyProtection="1">
      <alignment horizontal="right" vertical="center" wrapText="1"/>
      <protection/>
    </xf>
    <xf numFmtId="0" fontId="0" fillId="0" borderId="11" xfId="0" applyBorder="1" applyAlignment="1" applyProtection="1">
      <alignment horizontal="right" vertical="center" wrapText="1"/>
      <protection/>
    </xf>
    <xf numFmtId="0" fontId="7" fillId="5" borderId="3" xfId="0" applyFont="1" applyFill="1" applyBorder="1" applyAlignment="1" applyProtection="1">
      <alignment vertical="center" wrapText="1"/>
      <protection/>
    </xf>
    <xf numFmtId="1" fontId="7" fillId="5" borderId="3" xfId="0" applyNumberFormat="1" applyFont="1" applyFill="1" applyBorder="1" applyAlignment="1" applyProtection="1">
      <alignment horizontal="center" vertical="center" wrapText="1"/>
      <protection/>
    </xf>
    <xf numFmtId="1" fontId="11" fillId="5" borderId="3" xfId="0" applyNumberFormat="1" applyFont="1" applyFill="1" applyBorder="1" applyAlignment="1" applyProtection="1">
      <alignment/>
      <protection/>
    </xf>
    <xf numFmtId="0" fontId="7" fillId="5" borderId="10" xfId="0" applyFont="1" applyFill="1" applyBorder="1" applyAlignment="1" applyProtection="1">
      <alignment vertical="center" wrapText="1"/>
      <protection/>
    </xf>
    <xf numFmtId="0" fontId="11" fillId="5" borderId="24" xfId="0" applyFont="1" applyFill="1" applyBorder="1" applyAlignment="1" applyProtection="1">
      <alignment vertical="center" wrapText="1"/>
      <protection/>
    </xf>
    <xf numFmtId="4" fontId="5" fillId="0" borderId="13" xfId="0" applyNumberFormat="1" applyFont="1" applyBorder="1" applyAlignment="1" applyProtection="1">
      <alignment horizontal="right" vertical="center" wrapText="1"/>
      <protection/>
    </xf>
    <xf numFmtId="4" fontId="5" fillId="0" borderId="20" xfId="0" applyNumberFormat="1" applyFont="1" applyBorder="1" applyAlignment="1" applyProtection="1">
      <alignment horizontal="right" vertical="center" wrapText="1"/>
      <protection/>
    </xf>
    <xf numFmtId="4" fontId="5" fillId="2" borderId="16" xfId="0" applyNumberFormat="1" applyFont="1" applyFill="1" applyBorder="1" applyAlignment="1" applyProtection="1">
      <alignment horizontal="right" vertical="center" wrapText="1"/>
      <protection locked="0"/>
    </xf>
    <xf numFmtId="0" fontId="0" fillId="0" borderId="23" xfId="0" applyFont="1" applyBorder="1" applyAlignment="1" applyProtection="1">
      <alignment horizontal="right" vertical="center" wrapText="1"/>
      <protection locked="0"/>
    </xf>
    <xf numFmtId="4" fontId="18" fillId="0" borderId="8" xfId="0" applyNumberFormat="1" applyFont="1" applyBorder="1" applyAlignment="1" applyProtection="1">
      <alignment horizontal="right" vertical="center" wrapText="1"/>
      <protection/>
    </xf>
    <xf numFmtId="4" fontId="18" fillId="0" borderId="10"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0" fontId="0" fillId="0" borderId="32" xfId="0" applyBorder="1" applyAlignment="1" applyProtection="1">
      <alignment horizontal="right" vertical="center" wrapText="1"/>
      <protection/>
    </xf>
    <xf numFmtId="4" fontId="5" fillId="2" borderId="7" xfId="0" applyNumberFormat="1" applyFont="1" applyFill="1" applyBorder="1" applyAlignment="1" applyProtection="1">
      <alignment horizontal="right" vertical="center" wrapText="1"/>
      <protection locked="0"/>
    </xf>
    <xf numFmtId="0" fontId="5" fillId="0" borderId="19" xfId="0" applyFont="1" applyBorder="1" applyAlignment="1" applyProtection="1">
      <alignment horizontal="right" vertical="center" wrapText="1"/>
      <protection/>
    </xf>
    <xf numFmtId="0" fontId="5" fillId="0" borderId="22" xfId="0" applyFont="1" applyBorder="1" applyAlignment="1" applyProtection="1">
      <alignment horizontal="right" vertical="center" wrapText="1"/>
      <protection/>
    </xf>
    <xf numFmtId="1" fontId="2" fillId="0" borderId="4" xfId="19" applyNumberFormat="1" applyFont="1" applyBorder="1" applyAlignment="1" applyProtection="1">
      <alignment horizontal="center" vertical="center" wrapText="1"/>
      <protection/>
    </xf>
    <xf numFmtId="1" fontId="2" fillId="0" borderId="7" xfId="19" applyNumberFormat="1" applyFont="1" applyBorder="1" applyAlignment="1" applyProtection="1">
      <alignment horizontal="center" vertical="center" wrapText="1"/>
      <protection/>
    </xf>
    <xf numFmtId="0" fontId="10" fillId="0" borderId="33" xfId="0" applyFont="1" applyBorder="1" applyAlignment="1">
      <alignment wrapText="1"/>
    </xf>
    <xf numFmtId="0" fontId="0" fillId="0" borderId="33" xfId="0" applyBorder="1" applyAlignment="1">
      <alignment wrapText="1"/>
    </xf>
    <xf numFmtId="0" fontId="2" fillId="0" borderId="5" xfId="0" applyFont="1" applyBorder="1" applyAlignment="1" applyProtection="1">
      <alignment horizontal="center" vertical="center"/>
      <protection/>
    </xf>
    <xf numFmtId="0" fontId="2"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4" fillId="2" borderId="37" xfId="0" applyFont="1"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2" borderId="38" xfId="0" applyFill="1" applyBorder="1" applyAlignment="1" applyProtection="1">
      <alignment horizontal="left" vertical="center"/>
      <protection locked="0"/>
    </xf>
    <xf numFmtId="0" fontId="0" fillId="0" borderId="4" xfId="0" applyBorder="1" applyAlignment="1" applyProtection="1">
      <alignment vertical="center" wrapText="1"/>
      <protection/>
    </xf>
    <xf numFmtId="0" fontId="0" fillId="0" borderId="7"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2" xfId="0" applyBorder="1" applyAlignment="1" applyProtection="1">
      <alignment vertical="center" wrapText="1"/>
      <protection/>
    </xf>
    <xf numFmtId="0" fontId="7" fillId="6" borderId="21" xfId="0" applyFont="1" applyFill="1" applyBorder="1" applyAlignment="1" applyProtection="1">
      <alignment horizontal="center" vertical="center" wrapText="1"/>
      <protection/>
    </xf>
    <xf numFmtId="0" fontId="7" fillId="6" borderId="12" xfId="0" applyFont="1" applyFill="1" applyBorder="1" applyAlignment="1" applyProtection="1">
      <alignment horizontal="center" vertical="center"/>
      <protection/>
    </xf>
    <xf numFmtId="0" fontId="7" fillId="6" borderId="29" xfId="0" applyFont="1" applyFill="1" applyBorder="1" applyAlignment="1" applyProtection="1">
      <alignment horizontal="center" vertical="center"/>
      <protection/>
    </xf>
    <xf numFmtId="0" fontId="2" fillId="0" borderId="4"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0" xfId="0" applyAlignment="1">
      <alignment vertical="top" wrapText="1"/>
    </xf>
    <xf numFmtId="0" fontId="17" fillId="0" borderId="11" xfId="0" applyFont="1" applyBorder="1" applyAlignment="1" applyProtection="1">
      <alignment vertical="center" wrapText="1"/>
      <protection/>
    </xf>
    <xf numFmtId="0" fontId="19" fillId="0" borderId="7" xfId="0" applyFont="1" applyBorder="1" applyAlignment="1" applyProtection="1">
      <alignment/>
      <protection/>
    </xf>
    <xf numFmtId="0" fontId="2" fillId="0" borderId="2" xfId="0" applyFont="1"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38" xfId="0" applyBorder="1" applyAlignment="1" applyProtection="1">
      <alignment horizontal="left" vertical="center"/>
      <protection/>
    </xf>
    <xf numFmtId="171" fontId="7" fillId="6" borderId="21" xfId="15" applyNumberFormat="1" applyFont="1" applyFill="1" applyBorder="1" applyAlignment="1" applyProtection="1">
      <alignment horizontal="center" vertical="center" wrapText="1"/>
      <protection/>
    </xf>
    <xf numFmtId="171" fontId="0" fillId="0" borderId="12" xfId="15" applyNumberFormat="1" applyBorder="1" applyAlignment="1" applyProtection="1">
      <alignment horizontal="center" vertical="center" wrapText="1"/>
      <protection/>
    </xf>
    <xf numFmtId="171" fontId="0" fillId="0" borderId="29" xfId="15" applyNumberFormat="1" applyBorder="1" applyAlignment="1" applyProtection="1">
      <alignment horizontal="center" vertical="center" wrapText="1"/>
      <protection/>
    </xf>
    <xf numFmtId="0" fontId="9" fillId="0" borderId="33" xfId="0" applyFont="1" applyBorder="1" applyAlignment="1">
      <alignment vertical="top" wrapText="1"/>
    </xf>
    <xf numFmtId="0" fontId="0" fillId="0" borderId="33" xfId="0" applyBorder="1" applyAlignment="1">
      <alignment vertical="top" wrapText="1"/>
    </xf>
    <xf numFmtId="171" fontId="0" fillId="2" borderId="4" xfId="15" applyNumberFormat="1" applyFont="1" applyFill="1" applyBorder="1" applyAlignment="1" applyProtection="1">
      <alignment vertical="top" wrapText="1"/>
      <protection locked="0"/>
    </xf>
    <xf numFmtId="0" fontId="0" fillId="2" borderId="7" xfId="0" applyFill="1" applyBorder="1" applyAlignment="1" applyProtection="1">
      <alignment wrapText="1"/>
      <protection locked="0"/>
    </xf>
    <xf numFmtId="171" fontId="0" fillId="2" borderId="8" xfId="15" applyNumberFormat="1" applyFont="1" applyFill="1" applyBorder="1" applyAlignment="1" applyProtection="1">
      <alignment vertical="top" wrapText="1"/>
      <protection locked="0"/>
    </xf>
    <xf numFmtId="0" fontId="0" fillId="2" borderId="10" xfId="0" applyFont="1" applyFill="1" applyBorder="1" applyAlignment="1" applyProtection="1">
      <alignment wrapText="1"/>
      <protection locked="0"/>
    </xf>
    <xf numFmtId="0" fontId="0" fillId="2" borderId="36" xfId="0" applyFont="1" applyFill="1" applyBorder="1" applyAlignment="1" applyProtection="1">
      <alignment wrapText="1"/>
      <protection locked="0"/>
    </xf>
    <xf numFmtId="0" fontId="0" fillId="2" borderId="24" xfId="0" applyFont="1" applyFill="1" applyBorder="1" applyAlignment="1" applyProtection="1">
      <alignment wrapText="1"/>
      <protection locked="0"/>
    </xf>
    <xf numFmtId="0" fontId="9" fillId="0" borderId="33" xfId="0" applyFont="1" applyBorder="1" applyAlignment="1">
      <alignment wrapText="1"/>
    </xf>
    <xf numFmtId="0" fontId="9" fillId="0" borderId="33"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
  <sheetViews>
    <sheetView tabSelected="1" workbookViewId="0" topLeftCell="A1">
      <pane ySplit="6" topLeftCell="BM7" activePane="bottomLeft" state="frozen"/>
      <selection pane="topLeft" activeCell="A1" sqref="A1"/>
      <selection pane="bottomLeft" activeCell="F26" sqref="F26"/>
    </sheetView>
  </sheetViews>
  <sheetFormatPr defaultColWidth="9.140625" defaultRowHeight="12.75"/>
  <cols>
    <col min="1" max="1" width="3.421875" style="0" customWidth="1"/>
    <col min="2" max="2" width="23.421875" style="0" customWidth="1"/>
    <col min="3" max="3" width="8.00390625" style="2" customWidth="1"/>
    <col min="4" max="4" width="9.8515625" style="0" customWidth="1"/>
    <col min="5" max="5" width="6.57421875" style="0" customWidth="1"/>
    <col min="6" max="7" width="15.7109375" style="0" customWidth="1"/>
    <col min="8" max="8" width="27.140625" style="0" customWidth="1"/>
  </cols>
  <sheetData>
    <row r="1" spans="1:9" ht="25.5" customHeight="1">
      <c r="A1" s="19"/>
      <c r="B1" s="20" t="s">
        <v>57</v>
      </c>
      <c r="C1" s="21"/>
      <c r="D1" s="22"/>
      <c r="E1" s="22"/>
      <c r="F1" s="22"/>
      <c r="G1" s="22"/>
      <c r="H1" s="6"/>
      <c r="I1" s="6"/>
    </row>
    <row r="2" spans="1:9" ht="24.75" customHeight="1">
      <c r="A2" s="19"/>
      <c r="B2" s="23" t="s">
        <v>38</v>
      </c>
      <c r="C2" s="178" t="s">
        <v>1</v>
      </c>
      <c r="D2" s="178"/>
      <c r="E2" s="178"/>
      <c r="F2" s="178"/>
      <c r="G2" s="24" t="s">
        <v>25</v>
      </c>
      <c r="H2" s="13"/>
      <c r="I2" s="6"/>
    </row>
    <row r="3" spans="1:8" ht="25.5" customHeight="1">
      <c r="A3" s="25"/>
      <c r="B3" s="8"/>
      <c r="C3" s="179"/>
      <c r="D3" s="180"/>
      <c r="E3" s="180"/>
      <c r="F3" s="180"/>
      <c r="G3" s="9"/>
      <c r="H3" s="2"/>
    </row>
    <row r="4" spans="1:8" ht="25.5" customHeight="1">
      <c r="A4" s="25"/>
      <c r="B4" s="27" t="s">
        <v>39</v>
      </c>
      <c r="C4" s="181"/>
      <c r="D4" s="182"/>
      <c r="E4" s="182"/>
      <c r="F4" s="182"/>
      <c r="G4" s="183"/>
      <c r="H4" s="5"/>
    </row>
    <row r="5" spans="1:7" s="1" customFormat="1" ht="30" customHeight="1">
      <c r="A5" s="28"/>
      <c r="B5" s="29" t="s">
        <v>49</v>
      </c>
      <c r="C5" s="30"/>
      <c r="D5" s="191" t="s">
        <v>40</v>
      </c>
      <c r="E5" s="192"/>
      <c r="F5" s="32" t="s">
        <v>52</v>
      </c>
      <c r="G5" s="33" t="s">
        <v>41</v>
      </c>
    </row>
    <row r="6" spans="1:7" s="1" customFormat="1" ht="25.5" customHeight="1">
      <c r="A6" s="28"/>
      <c r="B6" s="34"/>
      <c r="C6" s="35" t="s">
        <v>53</v>
      </c>
      <c r="D6" s="174">
        <v>100</v>
      </c>
      <c r="E6" s="175"/>
      <c r="F6" s="10">
        <v>0</v>
      </c>
      <c r="G6" s="12">
        <f>IF(D13=0,0,+D6-F6)</f>
        <v>0</v>
      </c>
    </row>
    <row r="7" spans="1:7" s="1" customFormat="1" ht="25.5" customHeight="1">
      <c r="A7" s="37">
        <v>1</v>
      </c>
      <c r="B7" s="15" t="s">
        <v>42</v>
      </c>
      <c r="C7" s="38"/>
      <c r="D7" s="144">
        <v>0</v>
      </c>
      <c r="E7" s="171"/>
      <c r="F7" s="73">
        <f aca="true" t="shared" si="0" ref="F7:F12">+D7*F$6/100</f>
        <v>0</v>
      </c>
      <c r="G7" s="73">
        <f aca="true" t="shared" si="1" ref="G7:G12">+D7*G$6/100</f>
        <v>0</v>
      </c>
    </row>
    <row r="8" spans="1:7" s="1" customFormat="1" ht="25.5" customHeight="1">
      <c r="A8" s="37">
        <v>2</v>
      </c>
      <c r="B8" s="15" t="s">
        <v>43</v>
      </c>
      <c r="C8" s="38"/>
      <c r="D8" s="144">
        <v>0</v>
      </c>
      <c r="E8" s="171"/>
      <c r="F8" s="73">
        <f t="shared" si="0"/>
        <v>0</v>
      </c>
      <c r="G8" s="73">
        <f t="shared" si="1"/>
        <v>0</v>
      </c>
    </row>
    <row r="9" spans="1:7" s="1" customFormat="1" ht="25.5" customHeight="1">
      <c r="A9" s="37">
        <v>3</v>
      </c>
      <c r="B9" s="15" t="s">
        <v>44</v>
      </c>
      <c r="C9" s="38"/>
      <c r="D9" s="144">
        <v>0</v>
      </c>
      <c r="E9" s="171"/>
      <c r="F9" s="73">
        <f t="shared" si="0"/>
        <v>0</v>
      </c>
      <c r="G9" s="73">
        <f t="shared" si="1"/>
        <v>0</v>
      </c>
    </row>
    <row r="10" spans="1:7" s="1" customFormat="1" ht="25.5" customHeight="1">
      <c r="A10" s="37">
        <v>4</v>
      </c>
      <c r="B10" s="15" t="s">
        <v>2</v>
      </c>
      <c r="C10" s="38"/>
      <c r="D10" s="144">
        <v>0</v>
      </c>
      <c r="E10" s="171"/>
      <c r="F10" s="73">
        <f t="shared" si="0"/>
        <v>0</v>
      </c>
      <c r="G10" s="73">
        <f t="shared" si="1"/>
        <v>0</v>
      </c>
    </row>
    <row r="11" spans="1:7" s="1" customFormat="1" ht="25.5" customHeight="1">
      <c r="A11" s="37">
        <v>5</v>
      </c>
      <c r="B11" s="15" t="s">
        <v>45</v>
      </c>
      <c r="C11" s="38"/>
      <c r="D11" s="144">
        <v>0</v>
      </c>
      <c r="E11" s="171"/>
      <c r="F11" s="73">
        <f t="shared" si="0"/>
        <v>0</v>
      </c>
      <c r="G11" s="73">
        <f t="shared" si="1"/>
        <v>0</v>
      </c>
    </row>
    <row r="12" spans="1:7" s="1" customFormat="1" ht="25.5" customHeight="1">
      <c r="A12" s="37">
        <v>6</v>
      </c>
      <c r="B12" s="184" t="s">
        <v>46</v>
      </c>
      <c r="C12" s="185"/>
      <c r="D12" s="144">
        <v>0</v>
      </c>
      <c r="E12" s="171"/>
      <c r="F12" s="73">
        <f t="shared" si="0"/>
        <v>0</v>
      </c>
      <c r="G12" s="73">
        <f t="shared" si="1"/>
        <v>0</v>
      </c>
    </row>
    <row r="13" spans="1:7" ht="25.5" customHeight="1">
      <c r="A13" s="74" t="s">
        <v>3</v>
      </c>
      <c r="B13" s="75" t="s">
        <v>54</v>
      </c>
      <c r="C13" s="76" t="s">
        <v>13</v>
      </c>
      <c r="D13" s="146">
        <f>SUM(D7:D12)</f>
        <v>0</v>
      </c>
      <c r="E13" s="141"/>
      <c r="F13" s="77">
        <f>SUM(F7:F12)</f>
        <v>0</v>
      </c>
      <c r="G13" s="77">
        <f>SUM(G7:G12)</f>
        <v>0</v>
      </c>
    </row>
    <row r="14" spans="1:7" ht="36.75" customHeight="1">
      <c r="A14" s="42">
        <v>7</v>
      </c>
      <c r="B14" s="184" t="s">
        <v>84</v>
      </c>
      <c r="C14" s="185"/>
      <c r="D14" s="144">
        <v>0</v>
      </c>
      <c r="E14" s="171"/>
      <c r="F14" s="73">
        <f>+D14</f>
        <v>0</v>
      </c>
      <c r="G14" s="188" t="s">
        <v>56</v>
      </c>
    </row>
    <row r="15" spans="1:7" ht="25.5" customHeight="1">
      <c r="A15" s="42">
        <v>8</v>
      </c>
      <c r="B15" s="15" t="s">
        <v>55</v>
      </c>
      <c r="C15" s="38"/>
      <c r="D15" s="144">
        <v>0</v>
      </c>
      <c r="E15" s="171"/>
      <c r="F15" s="73">
        <f>+D15</f>
        <v>0</v>
      </c>
      <c r="G15" s="189"/>
    </row>
    <row r="16" spans="1:7" ht="25.5" customHeight="1">
      <c r="A16" s="44">
        <v>9</v>
      </c>
      <c r="B16" s="186" t="s">
        <v>58</v>
      </c>
      <c r="C16" s="187"/>
      <c r="D16" s="172"/>
      <c r="E16" s="173"/>
      <c r="F16" s="78"/>
      <c r="G16" s="189"/>
    </row>
    <row r="17" spans="1:8" ht="25.5" customHeight="1">
      <c r="A17" s="46" t="s">
        <v>5</v>
      </c>
      <c r="B17" s="47" t="s">
        <v>50</v>
      </c>
      <c r="C17" s="72">
        <v>0</v>
      </c>
      <c r="D17" s="163">
        <f>(+D13+D14+D15)*C17/100</f>
        <v>0</v>
      </c>
      <c r="E17" s="164"/>
      <c r="F17" s="79">
        <f>+D17</f>
        <v>0</v>
      </c>
      <c r="G17" s="189"/>
      <c r="H17" s="176">
        <f>IF(C17&gt;0,IF(D18=0,"","Impossible: or 9 a) in % or 9 b) as amount - but not both"),"")</f>
      </c>
    </row>
    <row r="18" spans="1:8" ht="25.5" customHeight="1">
      <c r="A18" s="49" t="s">
        <v>6</v>
      </c>
      <c r="B18" s="50" t="s">
        <v>91</v>
      </c>
      <c r="C18" s="51"/>
      <c r="D18" s="165">
        <v>0</v>
      </c>
      <c r="E18" s="145"/>
      <c r="F18" s="80">
        <f>+D18</f>
        <v>0</v>
      </c>
      <c r="G18" s="189"/>
      <c r="H18" s="177"/>
    </row>
    <row r="19" spans="1:7" ht="30" customHeight="1">
      <c r="A19" s="74" t="s">
        <v>4</v>
      </c>
      <c r="B19" s="75" t="s">
        <v>47</v>
      </c>
      <c r="C19" s="81" t="s">
        <v>14</v>
      </c>
      <c r="D19" s="146">
        <f>SUM(D17:D18,D15,D14)</f>
        <v>0</v>
      </c>
      <c r="E19" s="141"/>
      <c r="F19" s="77">
        <f>SUM(F17:F18,F15,F14)</f>
        <v>0</v>
      </c>
      <c r="G19" s="190"/>
    </row>
    <row r="20" spans="1:7" ht="30" customHeight="1">
      <c r="A20" s="74" t="s">
        <v>7</v>
      </c>
      <c r="B20" s="75" t="s">
        <v>60</v>
      </c>
      <c r="C20" s="97" t="s">
        <v>10</v>
      </c>
      <c r="D20" s="146">
        <f>SUM(D19,D13)</f>
        <v>0</v>
      </c>
      <c r="E20" s="141"/>
      <c r="F20" s="88">
        <f>SUM(F19,F13)</f>
        <v>0</v>
      </c>
      <c r="G20" s="77">
        <f>SUM(G19,G13)</f>
        <v>0</v>
      </c>
    </row>
    <row r="21" spans="1:7" ht="37.5" customHeight="1">
      <c r="A21" s="44">
        <v>10</v>
      </c>
      <c r="B21" s="69" t="s">
        <v>61</v>
      </c>
      <c r="C21" s="82"/>
      <c r="D21" s="142"/>
      <c r="E21" s="143"/>
      <c r="F21" s="83"/>
      <c r="G21" s="84"/>
    </row>
    <row r="22" spans="1:8" ht="25.5" customHeight="1">
      <c r="A22" s="46" t="s">
        <v>5</v>
      </c>
      <c r="B22" s="85" t="s">
        <v>48</v>
      </c>
      <c r="C22" s="70">
        <v>0</v>
      </c>
      <c r="D22" s="163">
        <f>+D20*C22/100</f>
        <v>0</v>
      </c>
      <c r="E22" s="164"/>
      <c r="F22" s="79">
        <f>+D22</f>
        <v>0</v>
      </c>
      <c r="G22" s="84"/>
      <c r="H22" s="176">
        <f>IF(C22&gt;0,IF(D23=0,"","Impossible: or 10 a) in % or 10 b) as amount - but not both"),"")</f>
      </c>
    </row>
    <row r="23" spans="1:8" ht="25.5" customHeight="1">
      <c r="A23" s="49" t="s">
        <v>6</v>
      </c>
      <c r="B23" s="50" t="s">
        <v>59</v>
      </c>
      <c r="C23" s="86"/>
      <c r="D23" s="165">
        <v>0</v>
      </c>
      <c r="E23" s="166"/>
      <c r="F23" s="79">
        <f>+D23</f>
        <v>0</v>
      </c>
      <c r="G23" s="87"/>
      <c r="H23" s="177"/>
    </row>
    <row r="24" spans="1:7" ht="30" customHeight="1" thickBot="1">
      <c r="A24" s="110" t="s">
        <v>8</v>
      </c>
      <c r="B24" s="111" t="s">
        <v>62</v>
      </c>
      <c r="C24" s="112" t="s">
        <v>15</v>
      </c>
      <c r="D24" s="167">
        <f>SUM(D22:E23,D20)</f>
        <v>0</v>
      </c>
      <c r="E24" s="168"/>
      <c r="F24" s="113">
        <f>SUM(F22:F23,F20)</f>
        <v>0</v>
      </c>
      <c r="G24" s="114">
        <f>+G20</f>
        <v>0</v>
      </c>
    </row>
    <row r="25" spans="1:7" ht="25.5" customHeight="1">
      <c r="A25" s="98" t="s">
        <v>9</v>
      </c>
      <c r="B25" s="99" t="s">
        <v>64</v>
      </c>
      <c r="C25" s="100">
        <f>SUM(C26:C27)</f>
        <v>0</v>
      </c>
      <c r="D25" s="169"/>
      <c r="E25" s="170"/>
      <c r="F25" s="89" t="s">
        <v>71</v>
      </c>
      <c r="G25" s="139" t="s">
        <v>63</v>
      </c>
    </row>
    <row r="26" spans="1:10" ht="25.5" customHeight="1">
      <c r="A26" s="54"/>
      <c r="B26" s="53" t="s">
        <v>65</v>
      </c>
      <c r="C26" s="67">
        <v>0</v>
      </c>
      <c r="D26" s="156"/>
      <c r="E26" s="157"/>
      <c r="F26" s="90">
        <f>IF(C26&gt;0,(+$F$24/(C$26+(C$27*(100-E$27))/100)*(100-E26)/100),0)</f>
        <v>0</v>
      </c>
      <c r="G26" s="91">
        <f>IF(C26&gt;0,(+$F$20/(C$26+(C$27*(100-E$27))/100)*(100-E26)/100),0)</f>
        <v>0</v>
      </c>
      <c r="I26" s="68"/>
      <c r="J26" s="68"/>
    </row>
    <row r="27" spans="1:10" ht="25.5" customHeight="1" thickBot="1">
      <c r="A27" s="54"/>
      <c r="B27" s="53" t="s">
        <v>66</v>
      </c>
      <c r="C27" s="71">
        <v>0</v>
      </c>
      <c r="D27" s="92" t="s">
        <v>67</v>
      </c>
      <c r="E27" s="96">
        <v>0</v>
      </c>
      <c r="F27" s="93">
        <f>IF(C27&gt;0,(+$F$24/(C$26+(C$27*(100-E$27))/100)*(100-E27)/100),0)</f>
        <v>0</v>
      </c>
      <c r="G27" s="91">
        <f>IF(C27&gt;0,(+$F$20/(C$26+(C$27*(100-E$27))/100)*(100-E27)/100),0)</f>
        <v>0</v>
      </c>
      <c r="I27" s="68"/>
      <c r="J27" s="68"/>
    </row>
    <row r="28" spans="1:10" ht="29.25" customHeight="1">
      <c r="A28" s="147" t="s">
        <v>21</v>
      </c>
      <c r="B28" s="161" t="s">
        <v>68</v>
      </c>
      <c r="C28" s="94" t="s">
        <v>20</v>
      </c>
      <c r="D28" s="158" t="s">
        <v>69</v>
      </c>
      <c r="E28" s="158"/>
      <c r="F28" s="95" t="s">
        <v>70</v>
      </c>
      <c r="G28" s="149" t="s">
        <v>51</v>
      </c>
      <c r="I28" s="68"/>
      <c r="J28" s="68"/>
    </row>
    <row r="29" spans="1:9" ht="21.75" customHeight="1">
      <c r="A29" s="148"/>
      <c r="B29" s="162"/>
      <c r="C29" s="94">
        <f>SUM(D29:F29)</f>
        <v>0</v>
      </c>
      <c r="D29" s="159">
        <f>IF(F26&gt;0,ROUND(+G26*C26/F26+0.5,0),0)</f>
        <v>0</v>
      </c>
      <c r="E29" s="160"/>
      <c r="F29" s="138">
        <f>IF(F27&gt;0,ROUND(+G27*C27/F27+0.5,0),0)</f>
        <v>0</v>
      </c>
      <c r="G29" s="150"/>
      <c r="I29" s="68"/>
    </row>
    <row r="30" spans="1:7" ht="28.5" customHeight="1">
      <c r="A30" s="153" t="s">
        <v>19</v>
      </c>
      <c r="B30" s="154"/>
      <c r="C30" s="154"/>
      <c r="D30" s="154"/>
      <c r="E30" s="155"/>
      <c r="F30" s="151" t="s">
        <v>12</v>
      </c>
      <c r="G30" s="152"/>
    </row>
  </sheetData>
  <sheetProtection sheet="1" objects="1" scenarios="1"/>
  <mergeCells count="38">
    <mergeCell ref="H22:H23"/>
    <mergeCell ref="H17:H18"/>
    <mergeCell ref="C2:F2"/>
    <mergeCell ref="C3:F3"/>
    <mergeCell ref="C4:G4"/>
    <mergeCell ref="B12:C12"/>
    <mergeCell ref="B14:C14"/>
    <mergeCell ref="B16:C16"/>
    <mergeCell ref="G14:G19"/>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8:E28"/>
    <mergeCell ref="D29:E29"/>
    <mergeCell ref="B28:B29"/>
    <mergeCell ref="A28:A29"/>
    <mergeCell ref="G28:G29"/>
    <mergeCell ref="F30:G30"/>
    <mergeCell ref="A30:E30"/>
  </mergeCells>
  <conditionalFormatting sqref="D22:F23">
    <cfRule type="cellIs" priority="1" dxfId="0" operator="notEqual" stopIfTrue="1">
      <formula>0</formula>
    </cfRule>
  </conditionalFormatting>
  <printOptions/>
  <pageMargins left="0.9448818897637796" right="0.5511811023622047" top="0.3937007874015748" bottom="0.5905511811023623" header="0" footer="0.5511811023622047"/>
  <pageSetup horizontalDpi="300" verticalDpi="300" orientation="portrait" paperSize="9" r:id="rId3"/>
  <headerFooter alignWithMargins="0">
    <oddFooter>&amp;L&amp;8File:  &amp;F</oddFooter>
  </headerFooter>
  <legacyDrawing r:id="rId2"/>
</worksheet>
</file>

<file path=xl/worksheets/sheet2.xml><?xml version="1.0" encoding="utf-8"?>
<worksheet xmlns="http://schemas.openxmlformats.org/spreadsheetml/2006/main" xmlns:r="http://schemas.openxmlformats.org/officeDocument/2006/relationships">
  <dimension ref="A1:I4"/>
  <sheetViews>
    <sheetView workbookViewId="0" topLeftCell="A1">
      <selection activeCell="A4" sqref="A4:I4"/>
    </sheetView>
  </sheetViews>
  <sheetFormatPr defaultColWidth="9.140625" defaultRowHeight="12.75"/>
  <cols>
    <col min="9" max="9" width="14.00390625" style="0" customWidth="1"/>
  </cols>
  <sheetData>
    <row r="1" spans="1:9" ht="34.5" customHeight="1">
      <c r="A1" s="7" t="s">
        <v>72</v>
      </c>
      <c r="B1" s="4"/>
      <c r="C1" s="3"/>
      <c r="D1" s="3"/>
      <c r="E1" s="3"/>
      <c r="F1" s="3"/>
      <c r="G1" s="3"/>
      <c r="H1" s="3"/>
      <c r="I1" s="3"/>
    </row>
    <row r="3" ht="12.75">
      <c r="A3" s="65" t="s">
        <v>73</v>
      </c>
    </row>
    <row r="4" spans="1:9" ht="409.5" customHeight="1">
      <c r="A4" s="193"/>
      <c r="B4" s="193"/>
      <c r="C4" s="193"/>
      <c r="D4" s="193"/>
      <c r="E4" s="193"/>
      <c r="F4" s="193"/>
      <c r="G4" s="193"/>
      <c r="H4" s="193"/>
      <c r="I4" s="193"/>
    </row>
  </sheetData>
  <mergeCells count="1">
    <mergeCell ref="A4:I4"/>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workbookViewId="0" topLeftCell="A1">
      <pane ySplit="6" topLeftCell="BM22" activePane="bottomLeft" state="frozen"/>
      <selection pane="topLeft" activeCell="A1" sqref="A1"/>
      <selection pane="bottomLeft" activeCell="D24" sqref="D24"/>
    </sheetView>
  </sheetViews>
  <sheetFormatPr defaultColWidth="9.140625" defaultRowHeight="12.75"/>
  <cols>
    <col min="1" max="1" width="3.421875" style="0" customWidth="1"/>
    <col min="2" max="2" width="23.421875" style="0" customWidth="1"/>
    <col min="3" max="3" width="8.00390625" style="2" customWidth="1"/>
    <col min="4" max="6" width="15.7109375" style="0" customWidth="1"/>
    <col min="7" max="7" width="27.57421875" style="0" customWidth="1"/>
  </cols>
  <sheetData>
    <row r="1" spans="1:8" ht="34.5" customHeight="1">
      <c r="A1" s="19"/>
      <c r="B1" s="20" t="s">
        <v>74</v>
      </c>
      <c r="C1" s="21"/>
      <c r="D1" s="22"/>
      <c r="E1" s="22"/>
      <c r="F1" s="22"/>
      <c r="G1" s="6"/>
      <c r="H1" s="6"/>
    </row>
    <row r="2" spans="1:8" ht="24.75" customHeight="1">
      <c r="A2" s="19"/>
      <c r="B2" s="23" t="s">
        <v>0</v>
      </c>
      <c r="C2" s="178" t="s">
        <v>1</v>
      </c>
      <c r="D2" s="178"/>
      <c r="E2" s="178"/>
      <c r="F2" s="24" t="s">
        <v>25</v>
      </c>
      <c r="G2" s="13"/>
      <c r="H2" s="6"/>
    </row>
    <row r="3" spans="1:7" ht="25.5" customHeight="1">
      <c r="A3" s="25"/>
      <c r="B3" s="26">
        <f>IF(Estimation!$B$3="","",Estimation!B$3)</f>
      </c>
      <c r="C3" s="196">
        <f>IF(Estimation!$C$3="","",Estimation!C$3)</f>
      </c>
      <c r="D3" s="197"/>
      <c r="E3" s="197"/>
      <c r="F3" s="9"/>
      <c r="G3" s="2"/>
    </row>
    <row r="4" spans="1:7" ht="25.5" customHeight="1">
      <c r="A4" s="25"/>
      <c r="B4" s="27" t="s">
        <v>75</v>
      </c>
      <c r="C4" s="198">
        <f>IF(Estimation!$C$4="","",Estimation!$C$4)</f>
      </c>
      <c r="D4" s="199"/>
      <c r="E4" s="199"/>
      <c r="F4" s="200"/>
      <c r="G4" s="5"/>
    </row>
    <row r="5" spans="1:6" s="1" customFormat="1" ht="30" customHeight="1">
      <c r="A5" s="28"/>
      <c r="B5" s="29" t="s">
        <v>76</v>
      </c>
      <c r="C5" s="30"/>
      <c r="D5" s="31" t="s">
        <v>77</v>
      </c>
      <c r="E5" s="32" t="s">
        <v>78</v>
      </c>
      <c r="F5" s="33" t="s">
        <v>79</v>
      </c>
    </row>
    <row r="6" spans="1:7" s="1" customFormat="1" ht="25.5" customHeight="1">
      <c r="A6" s="28"/>
      <c r="B6" s="34"/>
      <c r="C6" s="35" t="s">
        <v>53</v>
      </c>
      <c r="D6" s="17">
        <v>100</v>
      </c>
      <c r="E6" s="36">
        <f>IF(D13=0,0,+D6-F6)</f>
        <v>0</v>
      </c>
      <c r="F6" s="17">
        <f>IF(D13=0,0,+F13/D13*100)</f>
        <v>0</v>
      </c>
      <c r="G6" s="204">
        <f>IF(F6=Estimation!$G$6,"",IF(F6&gt;Estimation!$G$6,"Attention: The ESSP subsidy in % is higher than the estimated %. Reduce the subsidy amount to be received from ESSP to",""))</f>
      </c>
    </row>
    <row r="7" spans="1:7" s="1" customFormat="1" ht="25.5" customHeight="1">
      <c r="A7" s="37">
        <v>1</v>
      </c>
      <c r="B7" s="15" t="s">
        <v>42</v>
      </c>
      <c r="C7" s="38"/>
      <c r="D7" s="16">
        <v>0</v>
      </c>
      <c r="E7" s="39">
        <f aca="true" t="shared" si="0" ref="E7:E12">IF($D$13=0,"",+D7*E$6/100)</f>
      </c>
      <c r="F7" s="40">
        <f aca="true" t="shared" si="1" ref="F7:F12">+D7*F$6/100</f>
        <v>0</v>
      </c>
      <c r="G7" s="205"/>
    </row>
    <row r="8" spans="1:7" s="1" customFormat="1" ht="25.5" customHeight="1">
      <c r="A8" s="37">
        <v>2</v>
      </c>
      <c r="B8" s="15" t="s">
        <v>43</v>
      </c>
      <c r="C8" s="38"/>
      <c r="D8" s="16">
        <v>0</v>
      </c>
      <c r="E8" s="39">
        <f t="shared" si="0"/>
      </c>
      <c r="F8" s="40">
        <f t="shared" si="1"/>
        <v>0</v>
      </c>
      <c r="G8" s="205"/>
    </row>
    <row r="9" spans="1:7" s="1" customFormat="1" ht="25.5" customHeight="1">
      <c r="A9" s="37">
        <v>3</v>
      </c>
      <c r="B9" s="15" t="s">
        <v>80</v>
      </c>
      <c r="C9" s="38"/>
      <c r="D9" s="16">
        <v>0</v>
      </c>
      <c r="E9" s="39">
        <f t="shared" si="0"/>
      </c>
      <c r="F9" s="40">
        <f t="shared" si="1"/>
        <v>0</v>
      </c>
      <c r="G9" s="18">
        <f>IF(F6=Estimation!$G$6,"",IF(F6&gt;Estimation!$G$6,+D13*Estimation!$G$6/100,""))</f>
      </c>
    </row>
    <row r="10" spans="1:6" s="1" customFormat="1" ht="25.5" customHeight="1">
      <c r="A10" s="37">
        <v>4</v>
      </c>
      <c r="B10" s="15" t="s">
        <v>2</v>
      </c>
      <c r="C10" s="38"/>
      <c r="D10" s="16">
        <v>0</v>
      </c>
      <c r="E10" s="39">
        <f t="shared" si="0"/>
      </c>
      <c r="F10" s="40">
        <f t="shared" si="1"/>
        <v>0</v>
      </c>
    </row>
    <row r="11" spans="1:6" s="1" customFormat="1" ht="25.5" customHeight="1">
      <c r="A11" s="37">
        <v>5</v>
      </c>
      <c r="B11" s="15" t="s">
        <v>81</v>
      </c>
      <c r="C11" s="38"/>
      <c r="D11" s="16">
        <v>0</v>
      </c>
      <c r="E11" s="39">
        <f t="shared" si="0"/>
      </c>
      <c r="F11" s="40">
        <f t="shared" si="1"/>
        <v>0</v>
      </c>
    </row>
    <row r="12" spans="1:7" s="1" customFormat="1" ht="25.5" customHeight="1">
      <c r="A12" s="37">
        <v>6</v>
      </c>
      <c r="B12" s="184" t="s">
        <v>82</v>
      </c>
      <c r="C12" s="185"/>
      <c r="D12" s="16">
        <v>0</v>
      </c>
      <c r="E12" s="39">
        <f t="shared" si="0"/>
      </c>
      <c r="F12" s="40">
        <f t="shared" si="1"/>
        <v>0</v>
      </c>
      <c r="G12" s="14"/>
    </row>
    <row r="13" spans="1:7" ht="27" customHeight="1">
      <c r="A13" s="101" t="s">
        <v>3</v>
      </c>
      <c r="B13" s="102" t="s">
        <v>83</v>
      </c>
      <c r="C13" s="103" t="s">
        <v>13</v>
      </c>
      <c r="D13" s="104">
        <f>SUM(D7:D12)</f>
        <v>0</v>
      </c>
      <c r="E13" s="104">
        <f>SUM(E7:E12)</f>
        <v>0</v>
      </c>
      <c r="F13" s="105">
        <v>0</v>
      </c>
      <c r="G13" s="212">
        <f>IF(F13=Estimation!$G$13,"",IF(F13&gt;Estimation!$G$13,"Attention: The ESSP subsidy is higher than the estimated amount. Check whether this is correct",""))</f>
      </c>
    </row>
    <row r="14" spans="1:7" ht="30" customHeight="1">
      <c r="A14" s="42">
        <v>7</v>
      </c>
      <c r="B14" s="184" t="s">
        <v>85</v>
      </c>
      <c r="C14" s="185"/>
      <c r="D14" s="16">
        <v>0</v>
      </c>
      <c r="E14" s="39">
        <f>+D14</f>
        <v>0</v>
      </c>
      <c r="F14" s="140" t="s">
        <v>87</v>
      </c>
      <c r="G14" s="213"/>
    </row>
    <row r="15" spans="1:6" ht="25.5" customHeight="1">
      <c r="A15" s="42">
        <v>8</v>
      </c>
      <c r="B15" s="15" t="s">
        <v>86</v>
      </c>
      <c r="C15" s="38"/>
      <c r="D15" s="16">
        <v>0</v>
      </c>
      <c r="E15" s="39">
        <f>+D15</f>
        <v>0</v>
      </c>
      <c r="F15" s="43"/>
    </row>
    <row r="16" spans="1:11" ht="25.5" customHeight="1">
      <c r="A16" s="44">
        <v>9</v>
      </c>
      <c r="B16" s="186" t="s">
        <v>88</v>
      </c>
      <c r="C16" s="187"/>
      <c r="D16" s="45"/>
      <c r="E16" s="45"/>
      <c r="F16" s="201" t="s">
        <v>92</v>
      </c>
      <c r="K16" s="61"/>
    </row>
    <row r="17" spans="1:7" ht="25.5" customHeight="1">
      <c r="A17" s="46" t="s">
        <v>5</v>
      </c>
      <c r="B17" s="47" t="s">
        <v>89</v>
      </c>
      <c r="C17" s="125">
        <f>Estimation!$C$22</f>
        <v>0</v>
      </c>
      <c r="D17" s="48">
        <f>(+D13+D14+D15)*C17/100</f>
        <v>0</v>
      </c>
      <c r="E17" s="48">
        <f>+D17</f>
        <v>0</v>
      </c>
      <c r="F17" s="202"/>
      <c r="G17" s="176">
        <f>IF(C17&gt;0,IF(D18=0,"","Impossible: or 9 a) in % or 9 b) as amount - but not both"),"")</f>
      </c>
    </row>
    <row r="18" spans="1:7" ht="25.5" customHeight="1">
      <c r="A18" s="49" t="s">
        <v>6</v>
      </c>
      <c r="B18" s="50" t="s">
        <v>90</v>
      </c>
      <c r="C18" s="51"/>
      <c r="D18" s="126">
        <f>Estimation!$D$23</f>
        <v>0</v>
      </c>
      <c r="E18" s="52">
        <f>+D18</f>
        <v>0</v>
      </c>
      <c r="F18" s="202"/>
      <c r="G18" s="177"/>
    </row>
    <row r="19" spans="1:6" ht="30" customHeight="1">
      <c r="A19" s="101" t="s">
        <v>4</v>
      </c>
      <c r="B19" s="106" t="s">
        <v>93</v>
      </c>
      <c r="C19" s="107" t="s">
        <v>14</v>
      </c>
      <c r="D19" s="104">
        <f>SUM(D17:D18,D15,D14)</f>
        <v>0</v>
      </c>
      <c r="E19" s="104">
        <f>SUM(E17:E18,E15,E14)</f>
        <v>0</v>
      </c>
      <c r="F19" s="203"/>
    </row>
    <row r="20" spans="1:6" ht="30" customHeight="1">
      <c r="A20" s="101" t="s">
        <v>7</v>
      </c>
      <c r="B20" s="106" t="s">
        <v>94</v>
      </c>
      <c r="C20" s="108" t="s">
        <v>10</v>
      </c>
      <c r="D20" s="109">
        <f>SUM(D19,D13)</f>
        <v>0</v>
      </c>
      <c r="E20" s="109">
        <f>SUM(E19,E13)</f>
        <v>0</v>
      </c>
      <c r="F20" s="109">
        <f>+F13</f>
        <v>0</v>
      </c>
    </row>
    <row r="21" spans="1:6" ht="30" customHeight="1">
      <c r="A21" s="54" t="s">
        <v>8</v>
      </c>
      <c r="B21" s="53" t="s">
        <v>95</v>
      </c>
      <c r="C21" s="127">
        <f>SUM(C22,C23)</f>
        <v>0</v>
      </c>
      <c r="D21" s="57" t="s">
        <v>96</v>
      </c>
      <c r="E21" s="57" t="s">
        <v>97</v>
      </c>
      <c r="F21" s="55"/>
    </row>
    <row r="22" spans="1:6" ht="30" customHeight="1">
      <c r="A22" s="54"/>
      <c r="B22" s="53" t="s">
        <v>98</v>
      </c>
      <c r="C22" s="11">
        <v>0</v>
      </c>
      <c r="D22" s="16">
        <v>0</v>
      </c>
      <c r="E22" s="39">
        <f>+C22*D22</f>
        <v>0</v>
      </c>
      <c r="F22" s="55"/>
    </row>
    <row r="23" spans="1:6" ht="30" customHeight="1">
      <c r="A23" s="54"/>
      <c r="B23" s="53" t="s">
        <v>99</v>
      </c>
      <c r="C23" s="11">
        <v>0</v>
      </c>
      <c r="D23" s="16">
        <v>0</v>
      </c>
      <c r="E23" s="39">
        <f>+C23*D23</f>
        <v>0</v>
      </c>
      <c r="F23" s="55"/>
    </row>
    <row r="24" spans="1:6" ht="30" customHeight="1">
      <c r="A24" s="115" t="s">
        <v>16</v>
      </c>
      <c r="B24" s="194" t="s">
        <v>132</v>
      </c>
      <c r="C24" s="195"/>
      <c r="D24" s="116">
        <f>SUM(E24,F24)</f>
        <v>0</v>
      </c>
      <c r="E24" s="116">
        <f>SUM(E22:E23)</f>
        <v>0</v>
      </c>
      <c r="F24" s="117">
        <f>+F13</f>
        <v>0</v>
      </c>
    </row>
    <row r="25" spans="1:6" ht="63.75">
      <c r="A25" s="56" t="s">
        <v>17</v>
      </c>
      <c r="B25" s="57" t="s">
        <v>100</v>
      </c>
      <c r="C25" s="58" t="s">
        <v>23</v>
      </c>
      <c r="D25" s="118">
        <f>+D24-D20</f>
        <v>0</v>
      </c>
      <c r="E25" s="206" t="s">
        <v>19</v>
      </c>
      <c r="F25" s="207"/>
    </row>
    <row r="26" spans="1:6" ht="25.5" customHeight="1">
      <c r="A26" s="56" t="s">
        <v>18</v>
      </c>
      <c r="B26" s="59" t="s">
        <v>101</v>
      </c>
      <c r="C26" s="30"/>
      <c r="D26" s="39">
        <f>Estimation!D$22+Estimation!D23</f>
        <v>0</v>
      </c>
      <c r="E26" s="208" t="s">
        <v>12</v>
      </c>
      <c r="F26" s="209"/>
    </row>
    <row r="27" spans="1:6" ht="25.5" customHeight="1">
      <c r="A27" s="56" t="s">
        <v>22</v>
      </c>
      <c r="B27" s="57" t="s">
        <v>102</v>
      </c>
      <c r="C27" s="58" t="s">
        <v>24</v>
      </c>
      <c r="D27" s="41">
        <f>+D25-D26</f>
        <v>0</v>
      </c>
      <c r="E27" s="210"/>
      <c r="F27" s="211"/>
    </row>
    <row r="28" spans="1:6" ht="12.75">
      <c r="A28" s="25"/>
      <c r="B28" s="25"/>
      <c r="C28" s="60"/>
      <c r="D28" s="25"/>
      <c r="E28" s="25"/>
      <c r="F28" s="25"/>
    </row>
    <row r="29" ht="12.75"/>
    <row r="30" ht="12.75"/>
  </sheetData>
  <sheetProtection sheet="1" objects="1" scenarios="1"/>
  <mergeCells count="13">
    <mergeCell ref="G6:G8"/>
    <mergeCell ref="E25:F25"/>
    <mergeCell ref="E26:F27"/>
    <mergeCell ref="G17:G18"/>
    <mergeCell ref="G13:G14"/>
    <mergeCell ref="B24:C24"/>
    <mergeCell ref="C2:E2"/>
    <mergeCell ref="C3:E3"/>
    <mergeCell ref="C4:F4"/>
    <mergeCell ref="B12:C12"/>
    <mergeCell ref="B14:C14"/>
    <mergeCell ref="B16:C16"/>
    <mergeCell ref="F16:F19"/>
  </mergeCells>
  <printOptions/>
  <pageMargins left="0.9448818897637796" right="0.5511811023622047" top="0.5905511811023623" bottom="0.3937007874015748" header="0.5118110236220472" footer="0.5118110236220472"/>
  <pageSetup horizontalDpi="300" verticalDpi="300" orientation="portrait" paperSize="9" r:id="rId3"/>
  <headerFooter alignWithMargins="0">
    <oddFooter>&amp;L&amp;F</oddFooter>
  </headerFooter>
  <legacyDrawing r:id="rId2"/>
</worksheet>
</file>

<file path=xl/worksheets/sheet4.xml><?xml version="1.0" encoding="utf-8"?>
<worksheet xmlns="http://schemas.openxmlformats.org/spreadsheetml/2006/main" xmlns:r="http://schemas.openxmlformats.org/officeDocument/2006/relationships">
  <dimension ref="A1:J4"/>
  <sheetViews>
    <sheetView workbookViewId="0" topLeftCell="A1">
      <selection activeCell="B4" sqref="B4:J4"/>
    </sheetView>
  </sheetViews>
  <sheetFormatPr defaultColWidth="9.140625" defaultRowHeight="12.75"/>
  <cols>
    <col min="1" max="1" width="5.421875" style="0" customWidth="1"/>
  </cols>
  <sheetData>
    <row r="1" spans="1:10" ht="34.5" customHeight="1">
      <c r="A1" s="6"/>
      <c r="B1" s="7" t="s">
        <v>11</v>
      </c>
      <c r="C1" s="4"/>
      <c r="D1" s="3"/>
      <c r="E1" s="3"/>
      <c r="F1" s="3"/>
      <c r="G1" s="3"/>
      <c r="H1" s="3"/>
      <c r="I1" s="3"/>
      <c r="J1" s="3"/>
    </row>
    <row r="3" ht="12.75">
      <c r="B3" s="65" t="s">
        <v>103</v>
      </c>
    </row>
    <row r="4" spans="2:10" ht="409.5" customHeight="1">
      <c r="B4" s="193"/>
      <c r="C4" s="193"/>
      <c r="D4" s="193"/>
      <c r="E4" s="193"/>
      <c r="F4" s="193"/>
      <c r="G4" s="193"/>
      <c r="H4" s="193"/>
      <c r="I4" s="193"/>
      <c r="J4" s="193"/>
    </row>
  </sheetData>
  <mergeCells count="1">
    <mergeCell ref="B4:J4"/>
  </mergeCells>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2"/>
  <sheetViews>
    <sheetView workbookViewId="0" topLeftCell="A1">
      <pane ySplit="1" topLeftCell="BM2" activePane="bottomLeft" state="frozen"/>
      <selection pane="topLeft" activeCell="A1" sqref="A1"/>
      <selection pane="bottomLeft" activeCell="B14" sqref="B14"/>
    </sheetView>
  </sheetViews>
  <sheetFormatPr defaultColWidth="9.140625" defaultRowHeight="12.75"/>
  <cols>
    <col min="1" max="1" width="5.00390625" style="64" customWidth="1"/>
    <col min="2" max="2" width="82.28125" style="0" customWidth="1"/>
  </cols>
  <sheetData>
    <row r="1" spans="1:8" ht="34.5" customHeight="1">
      <c r="A1" s="63"/>
      <c r="B1" s="7" t="s">
        <v>104</v>
      </c>
      <c r="G1" s="6"/>
      <c r="H1" s="6"/>
    </row>
    <row r="2" spans="1:2" s="66" customFormat="1" ht="28.5">
      <c r="A2" s="119" t="s">
        <v>5</v>
      </c>
      <c r="B2" s="120" t="s">
        <v>105</v>
      </c>
    </row>
    <row r="3" spans="1:2" s="66" customFormat="1" ht="85.5">
      <c r="A3" s="119" t="s">
        <v>6</v>
      </c>
      <c r="B3" s="120" t="s">
        <v>106</v>
      </c>
    </row>
    <row r="4" spans="1:2" s="66" customFormat="1" ht="28.5">
      <c r="A4" s="119" t="s">
        <v>26</v>
      </c>
      <c r="B4" s="120" t="s">
        <v>107</v>
      </c>
    </row>
    <row r="5" spans="1:2" s="66" customFormat="1" ht="28.5">
      <c r="A5" s="119" t="s">
        <v>27</v>
      </c>
      <c r="B5" s="120" t="s">
        <v>108</v>
      </c>
    </row>
    <row r="6" spans="1:2" s="66" customFormat="1" ht="57">
      <c r="A6" s="119" t="s">
        <v>28</v>
      </c>
      <c r="B6" s="120" t="s">
        <v>109</v>
      </c>
    </row>
    <row r="7" spans="1:2" s="66" customFormat="1" ht="57">
      <c r="A7" s="119" t="s">
        <v>29</v>
      </c>
      <c r="B7" s="120" t="s">
        <v>131</v>
      </c>
    </row>
    <row r="8" spans="1:2" s="137" customFormat="1" ht="34.5" customHeight="1">
      <c r="A8" s="136"/>
      <c r="B8" s="129" t="s">
        <v>110</v>
      </c>
    </row>
    <row r="9" spans="1:2" s="66" customFormat="1" ht="114.75">
      <c r="A9" s="121">
        <v>7</v>
      </c>
      <c r="B9" s="122" t="s">
        <v>111</v>
      </c>
    </row>
    <row r="10" spans="1:2" s="66" customFormat="1" ht="57.75">
      <c r="A10" s="121">
        <v>9</v>
      </c>
      <c r="B10" s="122" t="s">
        <v>112</v>
      </c>
    </row>
    <row r="11" spans="1:2" s="66" customFormat="1" ht="99.75">
      <c r="A11" s="119" t="s">
        <v>30</v>
      </c>
      <c r="B11" s="120" t="s">
        <v>113</v>
      </c>
    </row>
    <row r="12" spans="1:2" s="66" customFormat="1" ht="42.75">
      <c r="A12" s="119" t="s">
        <v>31</v>
      </c>
      <c r="B12" s="120" t="s">
        <v>114</v>
      </c>
    </row>
    <row r="13" spans="1:4" s="131" customFormat="1" ht="42.75">
      <c r="A13" s="123" t="s">
        <v>31</v>
      </c>
      <c r="B13" s="120" t="s">
        <v>115</v>
      </c>
      <c r="D13" s="132"/>
    </row>
    <row r="14" spans="1:2" s="131" customFormat="1" ht="43.5">
      <c r="A14" s="124" t="s">
        <v>7</v>
      </c>
      <c r="B14" s="122" t="s">
        <v>133</v>
      </c>
    </row>
    <row r="15" spans="1:2" s="131" customFormat="1" ht="100.5">
      <c r="A15" s="124">
        <v>10</v>
      </c>
      <c r="B15" s="122" t="s">
        <v>134</v>
      </c>
    </row>
    <row r="16" spans="1:2" s="131" customFormat="1" ht="42.75">
      <c r="A16" s="123" t="s">
        <v>32</v>
      </c>
      <c r="B16" s="120" t="s">
        <v>116</v>
      </c>
    </row>
    <row r="17" spans="1:2" s="133" customFormat="1" ht="14.25">
      <c r="A17" s="123" t="s">
        <v>33</v>
      </c>
      <c r="B17" s="120" t="s">
        <v>117</v>
      </c>
    </row>
    <row r="18" spans="1:2" s="134" customFormat="1" ht="43.5">
      <c r="A18" s="124" t="s">
        <v>8</v>
      </c>
      <c r="B18" s="122" t="s">
        <v>118</v>
      </c>
    </row>
    <row r="19" spans="1:2" s="134" customFormat="1" ht="29.25">
      <c r="A19" s="124" t="s">
        <v>9</v>
      </c>
      <c r="B19" s="122" t="s">
        <v>34</v>
      </c>
    </row>
    <row r="20" spans="1:2" s="134" customFormat="1" ht="86.25">
      <c r="A20" s="124"/>
      <c r="B20" s="122" t="s">
        <v>119</v>
      </c>
    </row>
    <row r="21" spans="1:2" s="134" customFormat="1" ht="43.5">
      <c r="A21" s="124"/>
      <c r="B21" s="122" t="s">
        <v>120</v>
      </c>
    </row>
    <row r="22" spans="1:2" s="134" customFormat="1" ht="100.5">
      <c r="A22" s="124" t="s">
        <v>35</v>
      </c>
      <c r="B22" s="122" t="s">
        <v>121</v>
      </c>
    </row>
    <row r="23" spans="1:2" s="134" customFormat="1" ht="58.5">
      <c r="A23" s="124"/>
      <c r="B23" s="122" t="s">
        <v>122</v>
      </c>
    </row>
    <row r="24" spans="1:2" s="134" customFormat="1" ht="43.5">
      <c r="A24" s="124" t="s">
        <v>37</v>
      </c>
      <c r="B24" s="122" t="s">
        <v>123</v>
      </c>
    </row>
    <row r="25" spans="1:2" s="134" customFormat="1" ht="43.5">
      <c r="A25" s="124" t="s">
        <v>21</v>
      </c>
      <c r="B25" s="122" t="s">
        <v>124</v>
      </c>
    </row>
    <row r="26" spans="1:2" s="134" customFormat="1" ht="34.5" customHeight="1">
      <c r="A26" s="128"/>
      <c r="B26" s="129" t="s">
        <v>125</v>
      </c>
    </row>
    <row r="27" spans="1:2" s="134" customFormat="1" ht="129">
      <c r="A27" s="124" t="s">
        <v>3</v>
      </c>
      <c r="B27" s="122" t="s">
        <v>126</v>
      </c>
    </row>
    <row r="28" spans="1:2" s="134" customFormat="1" ht="72">
      <c r="A28" s="124" t="s">
        <v>8</v>
      </c>
      <c r="B28" s="122" t="s">
        <v>127</v>
      </c>
    </row>
    <row r="29" spans="1:2" s="134" customFormat="1" ht="43.5">
      <c r="A29" s="124" t="s">
        <v>17</v>
      </c>
      <c r="B29" s="122" t="s">
        <v>128</v>
      </c>
    </row>
    <row r="30" spans="1:2" s="135" customFormat="1" ht="29.25">
      <c r="A30" s="124" t="s">
        <v>36</v>
      </c>
      <c r="B30" s="122" t="s">
        <v>129</v>
      </c>
    </row>
    <row r="31" ht="12.75">
      <c r="B31" s="62"/>
    </row>
    <row r="32" spans="1:2" ht="12.75">
      <c r="A32" s="130" t="s">
        <v>130</v>
      </c>
      <c r="B32" s="62"/>
    </row>
  </sheetData>
  <sheetProtection sheet="1" objects="1" scenarios="1"/>
  <printOptions/>
  <pageMargins left="0.75" right="0.75" top="1" bottom="1" header="0.5" footer="0.5"/>
  <pageSetup horizontalDpi="300" verticalDpi="300" orientation="portrait"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F13 Form Nuc Act Couts Calc</dc:title>
  <dc:subject/>
  <dc:creator>mueglo</dc:creator>
  <cp:keywords/>
  <dc:description/>
  <cp:lastModifiedBy>mg</cp:lastModifiedBy>
  <cp:lastPrinted>2007-07-24T10:39:13Z</cp:lastPrinted>
  <dcterms:created xsi:type="dcterms:W3CDTF">2005-04-26T03:22:15Z</dcterms:created>
  <dcterms:modified xsi:type="dcterms:W3CDTF">2007-09-30T12:22:51Z</dcterms:modified>
  <cp:category/>
  <cp:version/>
  <cp:contentType/>
  <cp:contentStatus/>
</cp:coreProperties>
</file>