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9855" activeTab="0"/>
  </bookViews>
  <sheets>
    <sheet name="Estimate" sheetId="1" r:id="rId1"/>
    <sheet name="Esti Remarks" sheetId="2" r:id="rId2"/>
    <sheet name="Statement" sheetId="3" r:id="rId3"/>
    <sheet name="Stat Remarks" sheetId="4" r:id="rId4"/>
    <sheet name="Observations" sheetId="5" r:id="rId5"/>
  </sheets>
  <definedNames>
    <definedName name="_xlnm.Print_Area" localSheetId="0">'Estimate'!$A$1:$G$30</definedName>
    <definedName name="_xlnm.Print_Area" localSheetId="2">'Statement'!$A$1:$F$27</definedName>
  </definedNames>
  <calcPr fullCalcOnLoad="1"/>
</workbook>
</file>

<file path=xl/comments1.xml><?xml version="1.0" encoding="utf-8"?>
<comments xmlns="http://schemas.openxmlformats.org/spreadsheetml/2006/main">
  <authors>
    <author>mueglo</author>
  </authors>
  <commentList>
    <comment ref="F6" authorId="0">
      <text>
        <r>
          <rPr>
            <sz val="8"/>
            <rFont val="Tahoma"/>
            <family val="0"/>
          </rPr>
          <t xml:space="preserve">For the calculation of not subsidized activities enter here 100
</t>
        </r>
      </text>
    </comment>
    <comment ref="D14" authorId="0">
      <text>
        <r>
          <rPr>
            <sz val="8"/>
            <rFont val="Tahoma"/>
            <family val="2"/>
          </rPr>
          <t xml:space="preserve">In case the activity happens in the chamber (example: training course) calculate the costs per hour or day which the chamber charges for the use of the chamber premises including depreciation (or rent) of the building, depreciation of the equipment, water, electricity, cleaning, etc. 
Do not include a "profit" or surplus margin --- this will happen under 10 ! (Otherwise you calculate  a surplus twice!)
</t>
        </r>
      </text>
    </comment>
    <comment ref="C17" authorId="0">
      <text>
        <r>
          <rPr>
            <sz val="8"/>
            <rFont val="Tahoma"/>
            <family val="2"/>
          </rPr>
          <t>Reasonable percentagem rates could be between 5% and 12%
- see more under "Observations"</t>
        </r>
      </text>
    </comment>
    <comment ref="D18" authorId="0">
      <text>
        <r>
          <rPr>
            <sz val="8"/>
            <rFont val="Tahoma"/>
            <family val="2"/>
          </rPr>
          <t xml:space="preserve">Calculate an  
--- per activity (example: 5,000 Rs) or
--- per hour of activity (Example: 1,000 Rs)
--- see more under "Observations
</t>
        </r>
      </text>
    </comment>
    <comment ref="D20" authorId="0">
      <text>
        <r>
          <rPr>
            <sz val="8"/>
            <rFont val="Tahoma"/>
            <family val="0"/>
          </rPr>
          <t>This is the total of the direct costs = all costs linked directly with the activity
If this income from the activity does not reach this amount the activity will cause a loss for the chamber</t>
        </r>
      </text>
    </comment>
    <comment ref="F20" authorId="0">
      <text>
        <r>
          <rPr>
            <sz val="8"/>
            <rFont val="Tahoma"/>
            <family val="0"/>
          </rPr>
          <t xml:space="preserve">This the share of the direct costs which the Nucleus has to finance
</t>
        </r>
      </text>
    </comment>
    <comment ref="G20" authorId="0">
      <text>
        <r>
          <rPr>
            <sz val="8"/>
            <rFont val="Tahoma"/>
            <family val="0"/>
          </rPr>
          <t xml:space="preserve">This is the share financed by ESSP
</t>
        </r>
      </text>
    </comment>
    <comment ref="B21" authorId="0">
      <text>
        <r>
          <rPr>
            <sz val="8"/>
            <rFont val="Tahoma"/>
            <family val="2"/>
          </rPr>
          <t>This is not "profit", because it serves to finance the other fixed and variable chamber costs (salaries, costs of the board of directors, lobby work, public relations, etc.
The calculated surplus serves also to compensate eventual higher costs or less income from the fees (less participants as calculated) or from ESSP</t>
        </r>
      </text>
    </comment>
    <comment ref="C22" authorId="0">
      <text>
        <r>
          <rPr>
            <sz val="8"/>
            <rFont val="Tahoma"/>
            <family val="0"/>
          </rPr>
          <t xml:space="preserve">Reasonable percentage rates could be between 5% and 15%
</t>
        </r>
      </text>
    </comment>
    <comment ref="D23" authorId="0">
      <text>
        <r>
          <rPr>
            <sz val="8"/>
            <rFont val="Tahoma"/>
            <family val="2"/>
          </rPr>
          <t>In some cases it makes sense to calculate a fixed amount as surplus
--- see observations</t>
        </r>
      </text>
    </comment>
    <comment ref="D24" authorId="0">
      <text>
        <r>
          <rPr>
            <sz val="8"/>
            <rFont val="Tahoma"/>
            <family val="2"/>
          </rPr>
          <t>This are the total costs of the activity.
--- They serve as basis to calculate the fee per participant</t>
        </r>
      </text>
    </comment>
    <comment ref="F24" authorId="0">
      <text>
        <r>
          <rPr>
            <sz val="8"/>
            <rFont val="Tahoma"/>
            <family val="2"/>
          </rPr>
          <t>This is the necessary income from the participants through fees</t>
        </r>
      </text>
    </comment>
    <comment ref="G24" authorId="0">
      <text>
        <r>
          <rPr>
            <sz val="8"/>
            <rFont val="Tahoma"/>
            <family val="2"/>
          </rPr>
          <t>This is the calculated income from ESSP as subsidy</t>
        </r>
      </text>
    </comment>
    <comment ref="C26" authorId="0">
      <text>
        <r>
          <rPr>
            <sz val="8"/>
            <rFont val="Tahoma"/>
            <family val="0"/>
          </rPr>
          <t xml:space="preserve">Enter 
--- either the number of participants who are not chamber member
--- or  the number of participants who are not chamber member + those chamber members who did not yet pay the membership fee 
</t>
        </r>
      </text>
    </comment>
    <comment ref="C27" authorId="0">
      <text>
        <r>
          <rPr>
            <sz val="8"/>
            <rFont val="Tahoma"/>
            <family val="0"/>
          </rPr>
          <t xml:space="preserve">Enter 
--- either the number of participants who are chamber member
--- or  the number of participants who are chamber member and  paid the membership fee 
</t>
        </r>
      </text>
    </comment>
    <comment ref="E27" authorId="0">
      <text>
        <r>
          <rPr>
            <sz val="8"/>
            <rFont val="Tahoma"/>
            <family val="2"/>
          </rPr>
          <t xml:space="preserve">Enter the discount for chamber members in %.
A reasonable discount is between 20% and 30% </t>
        </r>
      </text>
    </comment>
    <comment ref="F26" authorId="0">
      <text>
        <r>
          <rPr>
            <sz val="8"/>
            <rFont val="Tahoma"/>
            <family val="2"/>
          </rPr>
          <t>This is the fee per participant who is not chamber member.
Round it up to the next 10 Rs or 100 Rs or 1,000 Rs</t>
        </r>
      </text>
    </comment>
    <comment ref="F27" authorId="0">
      <text>
        <r>
          <rPr>
            <sz val="8"/>
            <rFont val="Tahoma"/>
            <family val="0"/>
          </rPr>
          <t xml:space="preserve">This is the fee per participant who is  chamber member.
Round it up to the next 10 Rs or 100 Rs or 1,000 Rs
</t>
        </r>
      </text>
    </comment>
    <comment ref="G25" authorId="0">
      <text>
        <r>
          <rPr>
            <sz val="8"/>
            <rFont val="Tahoma"/>
            <family val="2"/>
          </rPr>
          <t>"Break even point 1" means: Minimum fee in order to cover the total direct costs C). The surplus is calculated with 0 Rs</t>
        </r>
      </text>
    </comment>
    <comment ref="G26" authorId="0">
      <text>
        <r>
          <rPr>
            <sz val="8"/>
            <rFont val="Tahoma"/>
            <family val="2"/>
          </rPr>
          <t>This is the minimum fee to be charged from non chamber members</t>
        </r>
      </text>
    </comment>
    <comment ref="G27" authorId="0">
      <text>
        <r>
          <rPr>
            <sz val="8"/>
            <rFont val="Tahoma"/>
            <family val="2"/>
          </rPr>
          <t>Minimum fee to be charged from chamber members</t>
        </r>
      </text>
    </comment>
    <comment ref="B28" authorId="0">
      <text>
        <r>
          <rPr>
            <sz val="8"/>
            <rFont val="Tahoma"/>
            <family val="2"/>
          </rPr>
          <t>"Break even point 2" means: when the participants pay the fee as under F) (in red) then this number of participants are needed in order to finance the Total Direct Costs C).
The surplus is calculated with 0 Rs</t>
        </r>
      </text>
    </comment>
    <comment ref="D29" authorId="0">
      <text>
        <r>
          <rPr>
            <sz val="8"/>
            <rFont val="Tahoma"/>
            <family val="2"/>
          </rPr>
          <t>This is the minimum number of non chamber participants</t>
        </r>
      </text>
    </comment>
    <comment ref="F29" authorId="0">
      <text>
        <r>
          <rPr>
            <sz val="8"/>
            <rFont val="Tahoma"/>
            <family val="2"/>
          </rPr>
          <t>This is the minimum number of chamber participants</t>
        </r>
      </text>
    </comment>
  </commentList>
</comments>
</file>

<file path=xl/comments3.xml><?xml version="1.0" encoding="utf-8"?>
<comments xmlns="http://schemas.openxmlformats.org/spreadsheetml/2006/main">
  <authors>
    <author>mueglo</author>
  </authors>
  <commentList>
    <comment ref="C22" authorId="0">
      <text>
        <r>
          <rPr>
            <sz val="8"/>
            <rFont val="Tahoma"/>
            <family val="0"/>
          </rPr>
          <t xml:space="preserve">Enter 
--- either the number of participants who are not chamber member
--- or  the number of participants who are not chamber member + those chamber members who did not yet pay the membership fee </t>
        </r>
      </text>
    </comment>
    <comment ref="C23" authorId="0">
      <text>
        <r>
          <rPr>
            <sz val="8"/>
            <rFont val="Tahoma"/>
            <family val="0"/>
          </rPr>
          <t xml:space="preserve">Enter 
--- either the number of participants who are chamber member
--- or  the number of participants who are chamber member and  paid the membership fee 
</t>
        </r>
      </text>
    </comment>
    <comment ref="F13" authorId="0">
      <text>
        <r>
          <rPr>
            <sz val="8"/>
            <rFont val="Tahoma"/>
            <family val="0"/>
          </rPr>
          <t>Enter the subsidy amount to be received from ESSP as planned in the estimate.
Eventually it will have to be changed after it was entered</t>
        </r>
      </text>
    </comment>
    <comment ref="D22" authorId="0">
      <text>
        <r>
          <rPr>
            <sz val="8"/>
            <rFont val="Tahoma"/>
            <family val="0"/>
          </rPr>
          <t>Enter the fee which the non chamber members paid
Or better: non chamber members + chamber members who did not yet pay the membership fee</t>
        </r>
      </text>
    </comment>
    <comment ref="D23" authorId="0">
      <text>
        <r>
          <rPr>
            <sz val="8"/>
            <rFont val="Tahoma"/>
            <family val="2"/>
          </rPr>
          <t>Enter the fee which chamber the members paid
Or better: chamber members who paid the membership fee</t>
        </r>
      </text>
    </comment>
    <comment ref="D24" authorId="0">
      <text>
        <r>
          <rPr>
            <sz val="8"/>
            <rFont val="Tahoma"/>
            <family val="2"/>
          </rPr>
          <t>This is the total income from the activity</t>
        </r>
      </text>
    </comment>
    <comment ref="E24" authorId="0">
      <text>
        <r>
          <rPr>
            <sz val="8"/>
            <rFont val="Tahoma"/>
            <family val="2"/>
          </rPr>
          <t>This is the income from the Nucleus participants from the activity</t>
        </r>
      </text>
    </comment>
    <comment ref="F24" authorId="0">
      <text>
        <r>
          <rPr>
            <sz val="8"/>
            <rFont val="Tahoma"/>
            <family val="2"/>
          </rPr>
          <t>This is the total subsidy from ESSP</t>
        </r>
      </text>
    </comment>
    <comment ref="D25" authorId="0">
      <text>
        <r>
          <rPr>
            <sz val="8"/>
            <rFont val="Tahoma"/>
            <family val="2"/>
          </rPr>
          <t>Here is shown whether the activity caused a surplus --- black letters --or a loss for the chamber --- red letters</t>
        </r>
      </text>
    </comment>
    <comment ref="D26" authorId="0">
      <text>
        <r>
          <rPr>
            <sz val="8"/>
            <rFont val="Tahoma"/>
            <family val="0"/>
          </rPr>
          <t xml:space="preserve">This is the planned surplus from the estimate
</t>
        </r>
      </text>
    </comment>
    <comment ref="D27" authorId="0">
      <text>
        <r>
          <rPr>
            <sz val="8"/>
            <rFont val="Tahoma"/>
            <family val="2"/>
          </rPr>
          <t>In case of black letters: the surplus is higher than had been planned in the estimate.
In case of red letters: the surplus is lower as had been planned in the estimate</t>
        </r>
      </text>
    </comment>
    <comment ref="D14" authorId="0">
      <text>
        <r>
          <rPr>
            <sz val="8"/>
            <rFont val="Tahoma"/>
            <family val="0"/>
          </rPr>
          <t xml:space="preserve">In case everything went normal enter here the amount from the estimate
</t>
        </r>
      </text>
    </comment>
  </commentList>
</comments>
</file>

<file path=xl/sharedStrings.xml><?xml version="1.0" encoding="utf-8"?>
<sst xmlns="http://schemas.openxmlformats.org/spreadsheetml/2006/main" count="164" uniqueCount="118">
  <si>
    <t>Chamber</t>
  </si>
  <si>
    <t>Nucleus</t>
  </si>
  <si>
    <t>Honoraries</t>
  </si>
  <si>
    <t>Materials</t>
  </si>
  <si>
    <t>Equipment</t>
  </si>
  <si>
    <t>Estimate</t>
  </si>
  <si>
    <t>Transport</t>
  </si>
  <si>
    <t>Food / Accomodation</t>
  </si>
  <si>
    <t>Total Costs</t>
  </si>
  <si>
    <t>Financed by Nucleus</t>
  </si>
  <si>
    <t>Other direct costs subsidized by ESSP</t>
  </si>
  <si>
    <t>A)</t>
  </si>
  <si>
    <t>B)</t>
  </si>
  <si>
    <t>a)</t>
  </si>
  <si>
    <t>b)</t>
  </si>
  <si>
    <t>in % of costs B)
percentage rate</t>
  </si>
  <si>
    <t>C)</t>
  </si>
  <si>
    <t>D)</t>
  </si>
  <si>
    <t>E)</t>
  </si>
  <si>
    <t>Total costs</t>
  </si>
  <si>
    <t>A) + B)</t>
  </si>
  <si>
    <t>Surplus to contribute to chamber overhead costs</t>
  </si>
  <si>
    <t>Share in %</t>
  </si>
  <si>
    <t>Chamber Estimate of Costs and Price of a Nucleus Activity</t>
  </si>
  <si>
    <t>Nucleus Activity :</t>
  </si>
  <si>
    <t>or estimated absolute amount</t>
  </si>
  <si>
    <r>
      <t xml:space="preserve">Administration costs </t>
    </r>
    <r>
      <rPr>
        <sz val="8"/>
        <rFont val="Arial"/>
        <family val="2"/>
      </rPr>
      <t>(work hours, office costs, communication etc.)</t>
    </r>
  </si>
  <si>
    <t>Signature</t>
  </si>
  <si>
    <t>1 - 6</t>
  </si>
  <si>
    <t>in % of costs 1 - 8
                percentage rate</t>
  </si>
  <si>
    <t>7 - 9</t>
  </si>
  <si>
    <r>
      <t xml:space="preserve">Use of chamber premises 
</t>
    </r>
    <r>
      <rPr>
        <sz val="8"/>
        <rFont val="Arial"/>
        <family val="2"/>
      </rPr>
      <t>(room, electricity, water, per hour or day)</t>
    </r>
  </si>
  <si>
    <t>Other costs not subsidized by ESSP</t>
  </si>
  <si>
    <t>C) + 10</t>
  </si>
  <si>
    <t>Statement</t>
  </si>
  <si>
    <t>Attention: Fill only the coloured fields - the others are calculated automatically!</t>
  </si>
  <si>
    <t>calculated absolute amount</t>
  </si>
  <si>
    <t>Number of participants</t>
  </si>
  <si>
    <t>G)</t>
  </si>
  <si>
    <t>H)</t>
  </si>
  <si>
    <t>I)</t>
  </si>
  <si>
    <t>Chamber Statement of Costs and Price of a Nucleus Activity</t>
  </si>
  <si>
    <t>Observations:</t>
  </si>
  <si>
    <t>Total direct costs</t>
  </si>
  <si>
    <t>or in % of costs 1 - 8
                percentage rate</t>
  </si>
  <si>
    <t>Remarks to the estimate</t>
  </si>
  <si>
    <t>Remarks to the statement</t>
  </si>
  <si>
    <t>About the estimate</t>
  </si>
  <si>
    <t>This estimate and statement of the calculation of costs, prices and participation fee are for internal chamber use only.</t>
  </si>
  <si>
    <t>Discount in %</t>
  </si>
  <si>
    <t>F) Fee per
    participant</t>
  </si>
  <si>
    <t>b) Chamber members</t>
  </si>
  <si>
    <t>Estimated total number 
of participants</t>
  </si>
  <si>
    <t>X) Break even 
    point 1</t>
  </si>
  <si>
    <t>Attention:
Fill only the yellow fields - the others are calculated automatically!</t>
  </si>
  <si>
    <t>a) Non chamber
    members</t>
  </si>
  <si>
    <t>Total</t>
  </si>
  <si>
    <t>a) Non chamber 
    members</t>
  </si>
  <si>
    <t>b) Chamber 
    members</t>
  </si>
  <si>
    <t>Total estimated costs and income</t>
  </si>
  <si>
    <t>Y)</t>
  </si>
  <si>
    <r>
      <t xml:space="preserve">Break even point 2 
</t>
    </r>
    <r>
      <rPr>
        <sz val="9"/>
        <rFont val="Arial"/>
        <family val="2"/>
      </rPr>
      <t>= minimum number of participants, calculated surplus = 0 Rs</t>
    </r>
  </si>
  <si>
    <t>= Minimum fee, calculated surplus = 0 Rs</t>
  </si>
  <si>
    <t>E) Fee paid per 
    participant</t>
  </si>
  <si>
    <t>F) Total income 
    from particip.</t>
  </si>
  <si>
    <t>J)</t>
  </si>
  <si>
    <t>Realized surplus / loss 
to contribute to chamber overhead costs</t>
  </si>
  <si>
    <t>G) - C)</t>
  </si>
  <si>
    <t>Planned surplus</t>
  </si>
  <si>
    <t>Difference planned - realized surplus</t>
  </si>
  <si>
    <t>I) - H)</t>
  </si>
  <si>
    <t>Date</t>
  </si>
  <si>
    <t>c)</t>
  </si>
  <si>
    <t>d)</t>
  </si>
  <si>
    <t>e)</t>
  </si>
  <si>
    <t>f)</t>
  </si>
  <si>
    <r>
      <t>Use of chamber premises:</t>
    </r>
    <r>
      <rPr>
        <sz val="11"/>
        <rFont val="Arial"/>
        <family val="2"/>
      </rPr>
      <t xml:space="preserve">
In case the activity happens in the chamber (example: training course) calculate the costs per hour or day which the chamber charges for the use of the chamber premises including depreciation (or rent) of the building, depreciation of the equipment, water, electricity, cleaning, etc. 
Do not include a "profit" or surplus margin --- this will happen under 10 ! (Otherwise you calculate  a surplus twice!)</t>
    </r>
  </si>
  <si>
    <r>
      <t>Administration costs</t>
    </r>
    <r>
      <rPr>
        <sz val="11"/>
        <rFont val="Arial"/>
        <family val="2"/>
      </rPr>
      <t xml:space="preserve">
The administration costs of a Nucleus activity (working hours, communication, paper, use of equipment, etc. are difficult to calculate in a short time. There are three alternatives:</t>
    </r>
  </si>
  <si>
    <t>9a</t>
  </si>
  <si>
    <t>9b</t>
  </si>
  <si>
    <t>The administration costs are calculated individually. But this requires a sophisticated cost calculation system which is not worth to be run by chambers (too costly).</t>
  </si>
  <si>
    <t>Instead a roughly calculated amount could be used 
--- per activity (example: 5,000 Rs) or
--- per hour of activity (Example: 1,000 Rs)</t>
  </si>
  <si>
    <t>10a</t>
  </si>
  <si>
    <t>The chamber charges a certain percentage rate on all direct costs (=C) as surplus.
Reasonable percentage rates could be between 5% and 15%</t>
  </si>
  <si>
    <t>10b</t>
  </si>
  <si>
    <t>The chamber charges a certain fixed amount as surplus</t>
  </si>
  <si>
    <r>
      <t>Number of participants</t>
    </r>
    <r>
      <rPr>
        <sz val="11"/>
        <rFont val="Arial"/>
        <family val="2"/>
      </rPr>
      <t xml:space="preserve">
calculate carefully, better too low than too high</t>
    </r>
  </si>
  <si>
    <t>F)</t>
  </si>
  <si>
    <t>About the statement</t>
  </si>
  <si>
    <r>
      <t>Number of participants</t>
    </r>
    <r>
      <rPr>
        <sz val="11"/>
        <rFont val="Arial"/>
        <family val="2"/>
      </rPr>
      <t xml:space="preserve">
enter only the number of participants who paid the fee. Check whether the total income from fees corresponds to the amount in line F). If not --- not all participants paid the full amount or because of other reasons --- change the number of participants.</t>
    </r>
  </si>
  <si>
    <r>
      <t>Surplus / loss to contribute to chamber overhead costs</t>
    </r>
    <r>
      <rPr>
        <sz val="11"/>
        <rFont val="Arial"/>
        <family val="2"/>
      </rPr>
      <t xml:space="preserve">
this is the decisive figure: Was the activity under financial aspects a success  ???</t>
    </r>
  </si>
  <si>
    <t>L)</t>
  </si>
  <si>
    <r>
      <t>Difference estimated - realized surplus</t>
    </r>
    <r>
      <rPr>
        <sz val="11"/>
        <rFont val="Arial"/>
        <family val="2"/>
      </rPr>
      <t xml:space="preserve">
shows the difference between the planned and realized surplus</t>
    </r>
  </si>
  <si>
    <t>Fill only the yellow. The others cannot be changed but are result of calculations. The sheets are protected.</t>
  </si>
  <si>
    <t>If you want to change the form you have to unprotect the sheets: Tools --&gt; Protection --&gt; Unprotect sheet. There is no password defined. But take care: The sheet is full of formulas. If one is accidentally destroyed the calculations will not work any more.</t>
  </si>
  <si>
    <t>After opening the form in order to enter data first save it under another name which permits the identification of the Nucleus, the activity and eventually the planned month and year. Example: 05-04 Cut Foliage Visit to Bot Garden.</t>
  </si>
  <si>
    <t>The chamber charges a certain percentage rate on the other costs as administration costs.
Reasonable percentagem rates could be between 5% and 12% --- but this depends also on the type of activity and iits costs: Whether an instructor charges 4,000 Rs per day or 100,000 Rs per day has no influence on the administration work of the chamber. Therefore, in the latter case the percentage rate could be lower.</t>
  </si>
  <si>
    <r>
      <t>Total direct costs</t>
    </r>
    <r>
      <rPr>
        <sz val="11"/>
        <rFont val="Arial"/>
        <family val="2"/>
      </rPr>
      <t xml:space="preserve">
includes all costs which are caused directly by the activity. The columns on the right show how much is financed by the Nucleus and how much through subsidies.</t>
    </r>
  </si>
  <si>
    <r>
      <t xml:space="preserve">a) Non chamber member
</t>
    </r>
    <r>
      <rPr>
        <sz val="11"/>
        <rFont val="Arial"/>
        <family val="2"/>
      </rPr>
      <t>Or: Enter the estimated number of non chamber members
Or: the number of non chamber members plus the number of chamber members who did not yet pay the membership fee.
This increases the pressure on Nucleus members to apply for membership. Or, in other words, it makes the membership and the payment of the membership fee more attractive</t>
    </r>
  </si>
  <si>
    <r>
      <t xml:space="preserve">b) Chamber members
</t>
    </r>
    <r>
      <rPr>
        <sz val="11"/>
        <rFont val="Arial"/>
        <family val="2"/>
      </rPr>
      <t>Or: enter the estimated number of chamber members
Or: the estimated number of chamber members who paid the membership fee</t>
    </r>
  </si>
  <si>
    <r>
      <t xml:space="preserve">Discount in %
</t>
    </r>
    <r>
      <rPr>
        <sz val="11"/>
        <rFont val="Arial"/>
        <family val="2"/>
      </rPr>
      <t>Chamber members --- especially those, who paid the membership fee --- should have an advantage through the membership fee. 
A reasonable discount is between 20% and 30%.</t>
    </r>
  </si>
  <si>
    <t>X)</t>
  </si>
  <si>
    <r>
      <t xml:space="preserve">Break even point 1
</t>
    </r>
    <r>
      <rPr>
        <sz val="11"/>
        <rFont val="Arial"/>
        <family val="2"/>
      </rPr>
      <t>shows the minimum fee which have to be charged in order the total direct costs in row C). Fees below these amount lead to a loss. Fees above these amount lead to a surplus.</t>
    </r>
  </si>
  <si>
    <r>
      <t xml:space="preserve">Break even point 2
</t>
    </r>
    <r>
      <rPr>
        <sz val="11"/>
        <rFont val="Arial"/>
        <family val="2"/>
      </rPr>
      <t>shows the minimum number of participants paying the fees of F). Less participants lead to a loss. More participants lead to a surplus.</t>
    </r>
  </si>
  <si>
    <t>Kandy in May 2005</t>
  </si>
  <si>
    <t>Subsidy</t>
  </si>
  <si>
    <t>Costs not subsidized</t>
  </si>
  <si>
    <t>Costs subsidized</t>
  </si>
  <si>
    <t xml:space="preserve"> = to be received</t>
  </si>
  <si>
    <t>Total costs and income from Nuc &amp; subsidy</t>
  </si>
  <si>
    <t>The cost calculation of a Nucleus activity shall include
--- defined direct costs subsidized
--- other direct costs linked with the activity, not subsidized
--- other direct administrative costs
--- a surplus to contribute to the financing of the chamber overhead costs
    (this is not --- and should also not be called --- "profit"</t>
  </si>
  <si>
    <t>These calculation sheets can be used not only for subsidized Nucleus activities but also for any other activities</t>
  </si>
  <si>
    <r>
      <t>Surplus to contribute to the chamber overhead costs</t>
    </r>
    <r>
      <rPr>
        <sz val="11"/>
        <rFont val="Arial"/>
        <family val="2"/>
      </rPr>
      <t xml:space="preserve">
This is not "profit", because it serves to finance the other fixed and variable chamber costs (salaries, costs of the board of directors, lobby work, public relations, etc.
The calculated surplus serves also to compensate eventual higher costs or less income from the fees (less participants as calculated) or from the subsidising institution
</t>
    </r>
  </si>
  <si>
    <r>
      <t>Total estimated costs and income</t>
    </r>
    <r>
      <rPr>
        <sz val="11"/>
        <rFont val="Arial"/>
        <family val="2"/>
      </rPr>
      <t xml:space="preserve">
shows the total costs and the Nucleus as well as the subsidised share</t>
    </r>
  </si>
  <si>
    <r>
      <t>Fee per participant</t>
    </r>
    <r>
      <rPr>
        <sz val="11"/>
        <rFont val="Arial"/>
        <family val="2"/>
      </rPr>
      <t xml:space="preserve">
Overall costs minus subsidy = Nucleus share divided by the number of participants.
It has to be checked whether it will be possible to sell the activity to the Nucleus members for this price. If it is too high one has to lower the costs and the planned surplus for the chamber --- or in the worst case admit that the activity is not feasable and should be cancelled</t>
    </r>
  </si>
  <si>
    <r>
      <t>Costs subsidized</t>
    </r>
    <r>
      <rPr>
        <sz val="11"/>
        <rFont val="Arial"/>
        <family val="2"/>
      </rPr>
      <t xml:space="preserve">
enter the subsidy amount received or is expected to be received in reference to the estimate
In case the costs 1 - 6 are lower than estimated will be shown an alarm in red letters requesting to change the subsidy to the shown amount --- in this case the subsidy decreases in accordance with the lower costs.
In case the costs 1 - 6 are higher than estimated than the subsidy in % decreases and the Nucleus share in % increases --- the subsidising institution does not finance more than the subsidy amount of the contract about this activity</t>
    </r>
  </si>
  <si>
    <t xml:space="preserve">Other direct costs subsidized </t>
  </si>
  <si>
    <t xml:space="preserve">Other costs not subsidized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</si>
</sst>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 \R;\-#,##0.00\ \ \R"/>
    <numFmt numFmtId="165" formatCode="#,##0.00;[Red]#,##0.00"/>
    <numFmt numFmtId="166" formatCode="#,##0.00__;[Red]#,##0.00__"/>
    <numFmt numFmtId="167" formatCode="mm/dd/yy"/>
    <numFmt numFmtId="168" formatCode="dd/mm/yy"/>
    <numFmt numFmtId="169" formatCode="0\ %"/>
    <numFmt numFmtId="170" formatCode="0.00_ ;[Red]\-0.00\ "/>
    <numFmt numFmtId="171" formatCode="#,##0.00_ ;[Red]\-#,##0.00\ "/>
    <numFmt numFmtId="172" formatCode="0.0"/>
    <numFmt numFmtId="173" formatCode="#,##0.0"/>
    <numFmt numFmtId="174" formatCode="#,##0.00_R"/>
    <numFmt numFmtId="175" formatCode="#,##0.00\ \R"/>
  </numFmts>
  <fonts count="22">
    <font>
      <sz val="10"/>
      <name val="Arial"/>
      <family val="0"/>
    </font>
    <font>
      <b/>
      <sz val="12"/>
      <name val="Arial"/>
      <family val="2"/>
    </font>
    <font>
      <b/>
      <sz val="11"/>
      <name val="Arial"/>
      <family val="2"/>
    </font>
    <font>
      <sz val="8"/>
      <name val="Arial"/>
      <family val="2"/>
    </font>
    <font>
      <b/>
      <sz val="10"/>
      <name val="Arial"/>
      <family val="2"/>
    </font>
    <font>
      <sz val="11"/>
      <name val="Arial"/>
      <family val="2"/>
    </font>
    <font>
      <b/>
      <sz val="14"/>
      <name val="Arial"/>
      <family val="2"/>
    </font>
    <font>
      <b/>
      <sz val="9"/>
      <name val="Arial"/>
      <family val="2"/>
    </font>
    <font>
      <b/>
      <sz val="16"/>
      <name val="Arial"/>
      <family val="2"/>
    </font>
    <font>
      <b/>
      <sz val="10"/>
      <color indexed="10"/>
      <name val="Arial"/>
      <family val="2"/>
    </font>
    <font>
      <b/>
      <sz val="11"/>
      <color indexed="10"/>
      <name val="Arial"/>
      <family val="2"/>
    </font>
    <font>
      <sz val="9"/>
      <name val="Arial"/>
      <family val="2"/>
    </font>
    <font>
      <b/>
      <sz val="12"/>
      <color indexed="10"/>
      <name val="Arial"/>
      <family val="2"/>
    </font>
    <font>
      <b/>
      <sz val="10"/>
      <color indexed="62"/>
      <name val="Arial"/>
      <family val="2"/>
    </font>
    <font>
      <b/>
      <sz val="11"/>
      <color indexed="62"/>
      <name val="Arial"/>
      <family val="2"/>
    </font>
    <font>
      <b/>
      <sz val="10"/>
      <color indexed="18"/>
      <name val="Arial"/>
      <family val="2"/>
    </font>
    <font>
      <b/>
      <sz val="11"/>
      <color indexed="18"/>
      <name val="Arial"/>
      <family val="2"/>
    </font>
    <font>
      <b/>
      <sz val="10"/>
      <color indexed="17"/>
      <name val="Arial"/>
      <family val="2"/>
    </font>
    <font>
      <b/>
      <sz val="11"/>
      <color indexed="17"/>
      <name val="Arial"/>
      <family val="2"/>
    </font>
    <font>
      <sz val="10"/>
      <color indexed="17"/>
      <name val="Arial"/>
      <family val="2"/>
    </font>
    <font>
      <sz val="8"/>
      <name val="Tahoma"/>
      <family val="0"/>
    </font>
    <font>
      <b/>
      <sz val="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s>
  <borders count="39">
    <border>
      <left/>
      <right/>
      <top/>
      <bottom/>
      <diagonal/>
    </border>
    <border>
      <left>
        <color indexed="63"/>
      </left>
      <right>
        <color indexed="63"/>
      </right>
      <top>
        <color indexed="63"/>
      </top>
      <bottom style="thin"/>
    </border>
    <border>
      <left style="thin"/>
      <right style="thin"/>
      <top style="dashed"/>
      <bottom style="thin"/>
    </border>
    <border>
      <left style="thin"/>
      <right style="thin"/>
      <top style="thin"/>
      <bottom style="thin"/>
    </border>
    <border>
      <left style="thin"/>
      <right>
        <color indexed="63"/>
      </right>
      <top style="thin"/>
      <bottom style="thin"/>
    </border>
    <border>
      <left style="thin"/>
      <right style="thin"/>
      <top style="thin"/>
      <bottom style="dashed"/>
    </border>
    <border>
      <left style="thin"/>
      <right style="dashed"/>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color indexed="63"/>
      </top>
      <bottom>
        <color indexed="63"/>
      </bottom>
    </border>
    <border>
      <left style="thin"/>
      <right>
        <color indexed="63"/>
      </right>
      <top style="thin"/>
      <bottom style="dashed"/>
    </border>
    <border>
      <left>
        <color indexed="63"/>
      </left>
      <right style="thin"/>
      <top style="dashed"/>
      <bottom style="dashed"/>
    </border>
    <border>
      <left style="thin"/>
      <right style="thin"/>
      <top style="thin"/>
      <bottom>
        <color indexed="63"/>
      </bottom>
    </border>
    <border>
      <left>
        <color indexed="63"/>
      </left>
      <right style="thin"/>
      <top style="thin"/>
      <bottom style="dashed"/>
    </border>
    <border>
      <left>
        <color indexed="63"/>
      </left>
      <right style="thin"/>
      <top style="dashed"/>
      <bottom style="thin"/>
    </border>
    <border>
      <left>
        <color indexed="63"/>
      </left>
      <right style="thin"/>
      <top>
        <color indexed="63"/>
      </top>
      <bottom style="thin"/>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medium"/>
      <right style="medium"/>
      <top style="thin"/>
      <bottom style="medium"/>
    </border>
    <border>
      <left style="thin"/>
      <right style="medium"/>
      <top style="thin"/>
      <bottom style="thin"/>
    </border>
    <border>
      <left style="thin"/>
      <right>
        <color indexed="63"/>
      </right>
      <top style="medium"/>
      <bottom style="thin"/>
    </border>
    <border>
      <left>
        <color indexed="63"/>
      </left>
      <right>
        <color indexed="63"/>
      </right>
      <top style="medium"/>
      <bottom style="thin"/>
    </border>
    <border>
      <left style="medium"/>
      <right style="thin"/>
      <top style="medium"/>
      <bottom style="thin"/>
    </border>
    <border>
      <left style="thin"/>
      <right>
        <color indexed="63"/>
      </right>
      <top>
        <color indexed="63"/>
      </top>
      <bottom>
        <color indexed="63"/>
      </bottom>
    </border>
    <border>
      <left style="dashed"/>
      <right style="dashed"/>
      <top style="thin"/>
      <bottom style="thin"/>
    </border>
    <border>
      <left style="dashed"/>
      <right style="thin"/>
      <top style="thin"/>
      <bottom style="thin"/>
    </border>
    <border>
      <left>
        <color indexed="63"/>
      </left>
      <right>
        <color indexed="63"/>
      </right>
      <top style="thin"/>
      <bottom style="dashed"/>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1" xfId="0" applyBorder="1" applyAlignment="1">
      <alignment/>
    </xf>
    <xf numFmtId="0" fontId="1" fillId="0" borderId="1" xfId="0" applyFont="1" applyBorder="1" applyAlignment="1">
      <alignment horizontal="center"/>
    </xf>
    <xf numFmtId="0" fontId="0" fillId="0" borderId="0" xfId="0" applyFont="1" applyAlignment="1">
      <alignment horizontal="left" vertical="center"/>
    </xf>
    <xf numFmtId="0" fontId="0" fillId="0" borderId="0" xfId="0" applyBorder="1" applyAlignment="1">
      <alignment/>
    </xf>
    <xf numFmtId="0" fontId="6" fillId="0" borderId="1" xfId="0" applyFont="1" applyBorder="1" applyAlignment="1">
      <alignment vertical="center"/>
    </xf>
    <xf numFmtId="0" fontId="2" fillId="2" borderId="2" xfId="0"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 fontId="2" fillId="2" borderId="3" xfId="19"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1" fontId="2" fillId="0" borderId="3" xfId="19" applyNumberFormat="1" applyFont="1" applyBorder="1" applyAlignment="1" applyProtection="1">
      <alignment horizontal="center" vertical="center"/>
      <protection/>
    </xf>
    <xf numFmtId="0" fontId="0" fillId="0" borderId="0" xfId="0" applyBorder="1" applyAlignment="1">
      <alignment horizontal="center"/>
    </xf>
    <xf numFmtId="4" fontId="0" fillId="0" borderId="0" xfId="0" applyNumberFormat="1" applyAlignment="1">
      <alignment vertical="center"/>
    </xf>
    <xf numFmtId="0" fontId="0" fillId="0" borderId="4" xfId="0" applyBorder="1" applyAlignment="1" applyProtection="1">
      <alignment vertical="center" wrapText="1"/>
      <protection/>
    </xf>
    <xf numFmtId="171" fontId="5" fillId="2" borderId="3" xfId="15" applyNumberFormat="1" applyFont="1" applyFill="1" applyBorder="1" applyAlignment="1" applyProtection="1">
      <alignment vertical="center"/>
      <protection locked="0"/>
    </xf>
    <xf numFmtId="172" fontId="2" fillId="0" borderId="3" xfId="19" applyNumberFormat="1" applyFont="1" applyBorder="1" applyAlignment="1" applyProtection="1">
      <alignment horizontal="center" vertical="center"/>
      <protection/>
    </xf>
    <xf numFmtId="171" fontId="10" fillId="0" borderId="0" xfId="0" applyNumberFormat="1" applyFont="1" applyAlignment="1">
      <alignment horizontal="center" vertical="center"/>
    </xf>
    <xf numFmtId="0" fontId="0" fillId="0" borderId="0" xfId="0" applyBorder="1" applyAlignment="1" applyProtection="1">
      <alignment/>
      <protection/>
    </xf>
    <xf numFmtId="0" fontId="6" fillId="0" borderId="1" xfId="0" applyFont="1" applyBorder="1" applyAlignment="1" applyProtection="1">
      <alignment vertical="center"/>
      <protection/>
    </xf>
    <xf numFmtId="0" fontId="1" fillId="0" borderId="1" xfId="0" applyFont="1" applyBorder="1" applyAlignment="1" applyProtection="1">
      <alignment horizontal="center"/>
      <protection/>
    </xf>
    <xf numFmtId="0" fontId="0" fillId="0" borderId="1" xfId="0" applyBorder="1" applyAlignment="1" applyProtection="1">
      <alignment/>
      <protection/>
    </xf>
    <xf numFmtId="0" fontId="2" fillId="0" borderId="5" xfId="0" applyFont="1" applyBorder="1" applyAlignment="1" applyProtection="1">
      <alignment horizontal="center" vertical="center"/>
      <protection/>
    </xf>
    <xf numFmtId="0" fontId="2" fillId="0" borderId="5" xfId="0" applyFont="1" applyBorder="1" applyAlignment="1" applyProtection="1">
      <alignment horizontal="center" vertical="center" wrapText="1"/>
      <protection/>
    </xf>
    <xf numFmtId="0" fontId="0" fillId="0" borderId="0" xfId="0" applyAlignment="1" applyProtection="1">
      <alignment/>
      <protection/>
    </xf>
    <xf numFmtId="0" fontId="2" fillId="0" borderId="2" xfId="0" applyFont="1" applyFill="1" applyBorder="1" applyAlignment="1" applyProtection="1">
      <alignment horizontal="center" vertical="center"/>
      <protection/>
    </xf>
    <xf numFmtId="0" fontId="2" fillId="0" borderId="6" xfId="0" applyFont="1" applyBorder="1" applyAlignment="1" applyProtection="1">
      <alignment horizontal="left" vertical="center"/>
      <protection/>
    </xf>
    <xf numFmtId="0" fontId="0" fillId="0" borderId="0" xfId="0" applyAlignment="1" applyProtection="1">
      <alignment vertical="center"/>
      <protection/>
    </xf>
    <xf numFmtId="0" fontId="8" fillId="0" borderId="4" xfId="0" applyFont="1" applyBorder="1" applyAlignment="1" applyProtection="1">
      <alignment vertical="center" wrapText="1"/>
      <protection/>
    </xf>
    <xf numFmtId="0" fontId="0" fillId="0" borderId="7" xfId="0" applyBorder="1" applyAlignment="1" applyProtection="1">
      <alignment horizontal="center" vertical="center" wrapText="1"/>
      <protection/>
    </xf>
    <xf numFmtId="0" fontId="2" fillId="0" borderId="8"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4" xfId="0" applyFont="1" applyBorder="1" applyAlignment="1" applyProtection="1">
      <alignment horizontal="right" vertical="center"/>
      <protection/>
    </xf>
    <xf numFmtId="0" fontId="2" fillId="0" borderId="7" xfId="0" applyFont="1" applyBorder="1" applyAlignment="1" applyProtection="1">
      <alignment horizontal="right" vertical="center"/>
      <protection/>
    </xf>
    <xf numFmtId="172" fontId="2" fillId="0" borderId="3" xfId="19" applyNumberFormat="1"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11" xfId="0" applyBorder="1" applyAlignment="1" applyProtection="1">
      <alignment horizontal="center" vertical="center" wrapText="1"/>
      <protection/>
    </xf>
    <xf numFmtId="171" fontId="5" fillId="0" borderId="3" xfId="15" applyNumberFormat="1" applyFont="1" applyBorder="1" applyAlignment="1" applyProtection="1">
      <alignment vertical="center"/>
      <protection/>
    </xf>
    <xf numFmtId="171" fontId="5" fillId="0" borderId="3" xfId="15" applyNumberFormat="1" applyFont="1" applyFill="1" applyBorder="1" applyAlignment="1" applyProtection="1">
      <alignment vertical="center"/>
      <protection/>
    </xf>
    <xf numFmtId="171" fontId="2" fillId="0" borderId="3" xfId="15" applyNumberFormat="1" applyFont="1" applyBorder="1" applyAlignment="1" applyProtection="1">
      <alignment vertical="center"/>
      <protection/>
    </xf>
    <xf numFmtId="0" fontId="0" fillId="0" borderId="4" xfId="0" applyBorder="1" applyAlignment="1" applyProtection="1">
      <alignment horizontal="center" vertical="center"/>
      <protection/>
    </xf>
    <xf numFmtId="171" fontId="7" fillId="3" borderId="12" xfId="15" applyNumberFormat="1" applyFont="1" applyFill="1" applyBorder="1" applyAlignment="1" applyProtection="1" quotePrefix="1">
      <alignment horizontal="center" vertical="center" wrapText="1"/>
      <protection/>
    </xf>
    <xf numFmtId="171" fontId="7" fillId="0" borderId="13" xfId="15" applyNumberFormat="1" applyFont="1" applyFill="1" applyBorder="1" applyAlignment="1" applyProtection="1">
      <alignment horizontal="center" vertical="center"/>
      <protection/>
    </xf>
    <xf numFmtId="0" fontId="0" fillId="0" borderId="5" xfId="0" applyBorder="1" applyAlignment="1" applyProtection="1">
      <alignment horizontal="center" vertical="center"/>
      <protection/>
    </xf>
    <xf numFmtId="171" fontId="5" fillId="0" borderId="5" xfId="15" applyNumberFormat="1" applyFont="1" applyBorder="1" applyAlignment="1" applyProtection="1">
      <alignment vertical="center"/>
      <protection/>
    </xf>
    <xf numFmtId="0" fontId="0" fillId="0" borderId="14" xfId="0" applyBorder="1" applyAlignment="1" applyProtection="1">
      <alignment horizontal="right" vertical="center"/>
      <protection/>
    </xf>
    <xf numFmtId="0" fontId="0" fillId="0" borderId="15" xfId="0" applyBorder="1" applyAlignment="1" applyProtection="1">
      <alignment vertical="center" wrapText="1"/>
      <protection/>
    </xf>
    <xf numFmtId="171" fontId="5" fillId="0" borderId="16" xfId="15" applyNumberFormat="1" applyFont="1" applyBorder="1" applyAlignment="1" applyProtection="1">
      <alignment vertical="center"/>
      <protection/>
    </xf>
    <xf numFmtId="0" fontId="0" fillId="0" borderId="17" xfId="0" applyBorder="1" applyAlignment="1" applyProtection="1">
      <alignment horizontal="right" vertical="center"/>
      <protection/>
    </xf>
    <xf numFmtId="0" fontId="0" fillId="0" borderId="18" xfId="0" applyBorder="1" applyAlignment="1" applyProtection="1">
      <alignment vertical="center" wrapText="1"/>
      <protection/>
    </xf>
    <xf numFmtId="0" fontId="0" fillId="0" borderId="18" xfId="0" applyBorder="1" applyAlignment="1" applyProtection="1">
      <alignment horizontal="center" vertical="center" wrapText="1"/>
      <protection/>
    </xf>
    <xf numFmtId="171" fontId="5" fillId="0" borderId="2" xfId="15" applyNumberFormat="1" applyFont="1" applyBorder="1" applyAlignment="1" applyProtection="1">
      <alignment vertical="center"/>
      <protection/>
    </xf>
    <xf numFmtId="0" fontId="4" fillId="0" borderId="11" xfId="0" applyFont="1" applyBorder="1" applyAlignment="1" applyProtection="1">
      <alignment vertical="center" wrapText="1"/>
      <protection/>
    </xf>
    <xf numFmtId="0" fontId="4" fillId="0" borderId="4" xfId="0" applyFont="1" applyBorder="1" applyAlignment="1" applyProtection="1">
      <alignment horizontal="left" vertical="center"/>
      <protection/>
    </xf>
    <xf numFmtId="171" fontId="2" fillId="0" borderId="19" xfId="15" applyNumberFormat="1" applyFont="1" applyBorder="1" applyAlignment="1" applyProtection="1">
      <alignment vertical="center"/>
      <protection/>
    </xf>
    <xf numFmtId="0" fontId="4" fillId="0" borderId="3" xfId="0" applyFont="1" applyBorder="1" applyAlignment="1" applyProtection="1">
      <alignment horizontal="left" vertical="center"/>
      <protection/>
    </xf>
    <xf numFmtId="0" fontId="4" fillId="0" borderId="3" xfId="0" applyFont="1" applyBorder="1" applyAlignment="1" applyProtection="1">
      <alignment vertical="center" wrapText="1"/>
      <protection/>
    </xf>
    <xf numFmtId="0" fontId="4" fillId="0" borderId="3" xfId="0" applyFont="1" applyBorder="1" applyAlignment="1" applyProtection="1">
      <alignment horizontal="center" vertical="center" wrapText="1"/>
      <protection/>
    </xf>
    <xf numFmtId="0" fontId="4" fillId="0" borderId="4" xfId="0" applyFont="1" applyBorder="1" applyAlignment="1" applyProtection="1">
      <alignment vertical="center" wrapText="1"/>
      <protection/>
    </xf>
    <xf numFmtId="0" fontId="0" fillId="0" borderId="0" xfId="0" applyAlignment="1" applyProtection="1">
      <alignment horizontal="center"/>
      <protection/>
    </xf>
    <xf numFmtId="0" fontId="0" fillId="0" borderId="0" xfId="0" applyAlignment="1" applyProtection="1">
      <alignment/>
      <protection locked="0"/>
    </xf>
    <xf numFmtId="0" fontId="0" fillId="0" borderId="0" xfId="0" applyAlignment="1">
      <alignment wrapText="1"/>
    </xf>
    <xf numFmtId="0" fontId="0" fillId="0" borderId="0" xfId="0" applyBorder="1" applyAlignment="1">
      <alignment horizontal="center" vertical="top"/>
    </xf>
    <xf numFmtId="0" fontId="0" fillId="0" borderId="0" xfId="0" applyAlignment="1">
      <alignment horizontal="center" vertical="top"/>
    </xf>
    <xf numFmtId="0" fontId="4" fillId="0" borderId="0" xfId="0" applyFont="1" applyAlignment="1">
      <alignment/>
    </xf>
    <xf numFmtId="0" fontId="0" fillId="0" borderId="0" xfId="0" applyAlignment="1">
      <alignment vertical="top" wrapText="1"/>
    </xf>
    <xf numFmtId="0" fontId="4" fillId="2" borderId="4" xfId="0" applyFont="1" applyFill="1" applyBorder="1" applyAlignment="1" applyProtection="1">
      <alignment horizontal="center" vertical="center" wrapText="1"/>
      <protection locked="0"/>
    </xf>
    <xf numFmtId="171" fontId="0" fillId="0" borderId="0" xfId="0" applyNumberFormat="1" applyAlignment="1">
      <alignment/>
    </xf>
    <xf numFmtId="0" fontId="0" fillId="0" borderId="20" xfId="0" applyBorder="1" applyAlignment="1" applyProtection="1">
      <alignment vertical="center" wrapText="1"/>
      <protection/>
    </xf>
    <xf numFmtId="0" fontId="4" fillId="2" borderId="21"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4" fontId="5" fillId="0" borderId="3" xfId="0" applyNumberFormat="1" applyFont="1" applyBorder="1" applyAlignment="1" applyProtection="1">
      <alignment vertical="center"/>
      <protection/>
    </xf>
    <xf numFmtId="0" fontId="15" fillId="0" borderId="4" xfId="0" applyFont="1" applyBorder="1" applyAlignment="1" applyProtection="1">
      <alignment vertical="center"/>
      <protection/>
    </xf>
    <xf numFmtId="0" fontId="15" fillId="0" borderId="11" xfId="0" applyFont="1" applyBorder="1" applyAlignment="1" applyProtection="1">
      <alignment vertical="center" wrapText="1"/>
      <protection/>
    </xf>
    <xf numFmtId="0" fontId="15" fillId="0" borderId="7" xfId="0" applyFont="1" applyBorder="1" applyAlignment="1" applyProtection="1" quotePrefix="1">
      <alignment horizontal="center" vertical="center" wrapText="1"/>
      <protection/>
    </xf>
    <xf numFmtId="4" fontId="16" fillId="0" borderId="3" xfId="0" applyNumberFormat="1" applyFont="1" applyBorder="1" applyAlignment="1" applyProtection="1">
      <alignment vertical="center"/>
      <protection/>
    </xf>
    <xf numFmtId="0" fontId="5" fillId="0" borderId="5" xfId="0" applyFont="1" applyBorder="1" applyAlignment="1" applyProtection="1">
      <alignment vertical="center"/>
      <protection/>
    </xf>
    <xf numFmtId="4" fontId="5" fillId="0" borderId="16" xfId="0" applyNumberFormat="1" applyFont="1" applyBorder="1" applyAlignment="1" applyProtection="1">
      <alignment vertical="center"/>
      <protection/>
    </xf>
    <xf numFmtId="4" fontId="5" fillId="0" borderId="2" xfId="0" applyNumberFormat="1" applyFont="1" applyBorder="1" applyAlignment="1" applyProtection="1">
      <alignment vertical="center"/>
      <protection/>
    </xf>
    <xf numFmtId="0" fontId="15" fillId="0" borderId="11" xfId="0" applyFont="1" applyBorder="1" applyAlignment="1" applyProtection="1" quotePrefix="1">
      <alignment horizontal="center" vertical="center" wrapText="1"/>
      <protection/>
    </xf>
    <xf numFmtId="0" fontId="0" fillId="0" borderId="23" xfId="0" applyBorder="1" applyAlignment="1" applyProtection="1">
      <alignment horizontal="center" vertical="center" wrapText="1"/>
      <protection/>
    </xf>
    <xf numFmtId="4" fontId="5" fillId="0" borderId="23" xfId="0" applyNumberFormat="1" applyFont="1" applyBorder="1" applyAlignment="1" applyProtection="1">
      <alignment vertical="center"/>
      <protection/>
    </xf>
    <xf numFmtId="0" fontId="5" fillId="0" borderId="19" xfId="0" applyFont="1" applyBorder="1" applyAlignment="1" applyProtection="1">
      <alignment vertical="center"/>
      <protection/>
    </xf>
    <xf numFmtId="0" fontId="0" fillId="0" borderId="21" xfId="0" applyBorder="1" applyAlignment="1" applyProtection="1">
      <alignment vertical="center" wrapText="1"/>
      <protection/>
    </xf>
    <xf numFmtId="0" fontId="0" fillId="0" borderId="24" xfId="0" applyBorder="1" applyAlignment="1" applyProtection="1">
      <alignment horizontal="center" vertical="center" wrapText="1"/>
      <protection/>
    </xf>
    <xf numFmtId="0" fontId="5" fillId="0" borderId="25" xfId="0" applyFont="1" applyBorder="1" applyAlignment="1" applyProtection="1">
      <alignment vertical="center"/>
      <protection/>
    </xf>
    <xf numFmtId="4" fontId="16" fillId="0" borderId="4" xfId="0" applyNumberFormat="1" applyFont="1" applyFill="1" applyBorder="1" applyAlignment="1" applyProtection="1">
      <alignment vertical="center"/>
      <protection/>
    </xf>
    <xf numFmtId="0" fontId="9" fillId="4" borderId="26" xfId="0" applyFont="1" applyFill="1" applyBorder="1" applyAlignment="1" applyProtection="1">
      <alignment wrapText="1"/>
      <protection/>
    </xf>
    <xf numFmtId="171" fontId="12" fillId="4" borderId="27" xfId="0" applyNumberFormat="1" applyFont="1" applyFill="1" applyBorder="1" applyAlignment="1" applyProtection="1">
      <alignment horizontal="center" vertical="center"/>
      <protection/>
    </xf>
    <xf numFmtId="171" fontId="7" fillId="5" borderId="28" xfId="0" applyNumberFormat="1" applyFont="1" applyFill="1" applyBorder="1" applyAlignment="1" applyProtection="1">
      <alignment horizontal="center" vertical="center"/>
      <protection/>
    </xf>
    <xf numFmtId="4" fontId="4" fillId="0" borderId="8" xfId="0" applyNumberFormat="1" applyFont="1" applyBorder="1" applyAlignment="1" applyProtection="1">
      <alignment horizontal="center" vertical="center" wrapText="1"/>
      <protection/>
    </xf>
    <xf numFmtId="171" fontId="12" fillId="4" borderId="29" xfId="0" applyNumberFormat="1" applyFont="1" applyFill="1" applyBorder="1" applyAlignment="1" applyProtection="1">
      <alignment horizontal="center" vertical="center"/>
      <protection/>
    </xf>
    <xf numFmtId="0" fontId="7" fillId="6" borderId="3" xfId="0" applyFont="1" applyFill="1" applyBorder="1" applyAlignment="1" applyProtection="1">
      <alignment horizontal="center" vertical="center" wrapText="1"/>
      <protection/>
    </xf>
    <xf numFmtId="0" fontId="7" fillId="6" borderId="12" xfId="0" applyFont="1" applyFill="1" applyBorder="1" applyAlignment="1" applyProtection="1">
      <alignment vertical="center" wrapText="1"/>
      <protection/>
    </xf>
    <xf numFmtId="3" fontId="2" fillId="2" borderId="30" xfId="0" applyNumberFormat="1" applyFont="1" applyFill="1" applyBorder="1" applyAlignment="1" applyProtection="1">
      <alignment horizontal="center" vertical="center"/>
      <protection locked="0"/>
    </xf>
    <xf numFmtId="0" fontId="15" fillId="0" borderId="11" xfId="0" applyFont="1" applyBorder="1" applyAlignment="1" applyProtection="1">
      <alignment horizontal="center" vertical="center" wrapText="1"/>
      <protection/>
    </xf>
    <xf numFmtId="0" fontId="4" fillId="0" borderId="31" xfId="0" applyFont="1" applyBorder="1" applyAlignment="1" applyProtection="1">
      <alignment horizontal="left" vertical="center"/>
      <protection/>
    </xf>
    <xf numFmtId="0" fontId="4" fillId="0" borderId="32" xfId="0" applyFont="1" applyBorder="1" applyAlignment="1" applyProtection="1">
      <alignment vertical="center" wrapText="1"/>
      <protection/>
    </xf>
    <xf numFmtId="0" fontId="4" fillId="0" borderId="31" xfId="0" applyFont="1" applyBorder="1" applyAlignment="1" applyProtection="1">
      <alignment horizontal="center" vertical="center" wrapText="1"/>
      <protection/>
    </xf>
    <xf numFmtId="0" fontId="7" fillId="5" borderId="33" xfId="0" applyFont="1" applyFill="1" applyBorder="1" applyAlignment="1" applyProtection="1">
      <alignment wrapText="1"/>
      <protection/>
    </xf>
    <xf numFmtId="0" fontId="13" fillId="0" borderId="4" xfId="0" applyFont="1" applyBorder="1" applyAlignment="1" applyProtection="1">
      <alignment vertical="center"/>
      <protection/>
    </xf>
    <xf numFmtId="0" fontId="13" fillId="0" borderId="7" xfId="0" applyFont="1" applyBorder="1" applyAlignment="1" applyProtection="1">
      <alignment vertical="center" wrapText="1"/>
      <protection/>
    </xf>
    <xf numFmtId="0" fontId="13" fillId="0" borderId="4" xfId="0" applyFont="1" applyBorder="1" applyAlignment="1" applyProtection="1" quotePrefix="1">
      <alignment horizontal="center" vertical="center" wrapText="1"/>
      <protection/>
    </xf>
    <xf numFmtId="171" fontId="14" fillId="0" borderId="3" xfId="15" applyNumberFormat="1" applyFont="1" applyBorder="1" applyAlignment="1" applyProtection="1">
      <alignment vertical="center"/>
      <protection/>
    </xf>
    <xf numFmtId="171" fontId="14" fillId="2" borderId="22" xfId="15" applyNumberFormat="1" applyFont="1" applyFill="1" applyBorder="1" applyAlignment="1" applyProtection="1">
      <alignment vertical="center"/>
      <protection locked="0"/>
    </xf>
    <xf numFmtId="0" fontId="13" fillId="0" borderId="11" xfId="0" applyFont="1" applyBorder="1" applyAlignment="1" applyProtection="1">
      <alignment vertical="center" wrapText="1"/>
      <protection/>
    </xf>
    <xf numFmtId="0" fontId="13" fillId="0" borderId="11" xfId="0" applyFont="1" applyBorder="1" applyAlignment="1" applyProtection="1" quotePrefix="1">
      <alignment horizontal="center" vertical="center" wrapText="1"/>
      <protection/>
    </xf>
    <xf numFmtId="0" fontId="13" fillId="0" borderId="11" xfId="0" applyFont="1" applyBorder="1" applyAlignment="1" applyProtection="1">
      <alignment horizontal="center" vertical="center" wrapText="1"/>
      <protection/>
    </xf>
    <xf numFmtId="171" fontId="14" fillId="0" borderId="4" xfId="15" applyNumberFormat="1" applyFont="1" applyBorder="1" applyAlignment="1" applyProtection="1">
      <alignment vertical="center"/>
      <protection/>
    </xf>
    <xf numFmtId="0" fontId="17" fillId="0" borderId="34" xfId="0" applyFont="1" applyBorder="1" applyAlignment="1" applyProtection="1">
      <alignment horizontal="left" vertical="center"/>
      <protection/>
    </xf>
    <xf numFmtId="0" fontId="17" fillId="0" borderId="9" xfId="0" applyFont="1" applyBorder="1" applyAlignment="1" applyProtection="1">
      <alignment vertical="center" wrapText="1"/>
      <protection/>
    </xf>
    <xf numFmtId="0" fontId="17" fillId="0" borderId="10" xfId="0" applyFont="1" applyBorder="1" applyAlignment="1" applyProtection="1">
      <alignment horizontal="center" vertical="center" wrapText="1"/>
      <protection/>
    </xf>
    <xf numFmtId="4" fontId="18" fillId="0" borderId="8" xfId="0" applyNumberFormat="1" applyFont="1" applyFill="1" applyBorder="1" applyAlignment="1" applyProtection="1">
      <alignment vertical="center"/>
      <protection/>
    </xf>
    <xf numFmtId="4" fontId="18" fillId="0" borderId="22" xfId="0" applyNumberFormat="1" applyFont="1" applyBorder="1" applyAlignment="1" applyProtection="1">
      <alignment vertical="center"/>
      <protection/>
    </xf>
    <xf numFmtId="0" fontId="17" fillId="0" borderId="4" xfId="0" applyFont="1" applyBorder="1" applyAlignment="1" applyProtection="1">
      <alignment horizontal="left" vertical="center"/>
      <protection/>
    </xf>
    <xf numFmtId="171" fontId="18" fillId="0" borderId="4" xfId="15" applyNumberFormat="1" applyFont="1" applyBorder="1" applyAlignment="1" applyProtection="1">
      <alignment vertical="center"/>
      <protection/>
    </xf>
    <xf numFmtId="171" fontId="18" fillId="0" borderId="3" xfId="15" applyNumberFormat="1" applyFont="1" applyBorder="1" applyAlignment="1" applyProtection="1">
      <alignment vertical="center"/>
      <protection/>
    </xf>
    <xf numFmtId="171" fontId="1" fillId="0" borderId="3" xfId="15" applyNumberFormat="1" applyFont="1" applyBorder="1" applyAlignment="1" applyProtection="1">
      <alignment vertical="center"/>
      <protection/>
    </xf>
    <xf numFmtId="0" fontId="5"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center" vertical="top" wrapText="1"/>
    </xf>
    <xf numFmtId="0" fontId="2" fillId="0" borderId="11" xfId="0" applyFont="1" applyBorder="1" applyAlignment="1">
      <alignment vertical="top" wrapText="1"/>
    </xf>
    <xf numFmtId="0" fontId="5" fillId="0" borderId="11" xfId="0" applyFont="1" applyBorder="1" applyAlignment="1">
      <alignment horizontal="center" vertical="top"/>
    </xf>
    <xf numFmtId="0" fontId="2" fillId="0" borderId="11" xfId="0" applyFont="1" applyBorder="1" applyAlignment="1">
      <alignment horizontal="center" vertical="top"/>
    </xf>
    <xf numFmtId="0" fontId="4" fillId="0" borderId="15" xfId="0" applyFont="1" applyFill="1" applyBorder="1" applyAlignment="1" applyProtection="1">
      <alignment horizontal="center" vertical="center" wrapText="1"/>
      <protection/>
    </xf>
    <xf numFmtId="171" fontId="5" fillId="0" borderId="2" xfId="15" applyNumberFormat="1" applyFont="1" applyFill="1" applyBorder="1" applyAlignment="1" applyProtection="1">
      <alignment vertical="center"/>
      <protection/>
    </xf>
    <xf numFmtId="0" fontId="4" fillId="0" borderId="3" xfId="0" applyFont="1" applyFill="1" applyBorder="1" applyAlignment="1" applyProtection="1">
      <alignment horizontal="center" vertical="center" wrapText="1"/>
      <protection/>
    </xf>
    <xf numFmtId="0" fontId="6" fillId="0" borderId="11" xfId="0" applyFont="1" applyBorder="1" applyAlignment="1">
      <alignment horizontal="center" vertical="top"/>
    </xf>
    <xf numFmtId="0" fontId="6" fillId="0" borderId="11" xfId="0" applyFont="1" applyBorder="1" applyAlignment="1">
      <alignment wrapText="1"/>
    </xf>
    <xf numFmtId="0" fontId="0" fillId="0" borderId="0" xfId="0" applyAlignment="1">
      <alignment horizontal="left" vertical="top"/>
    </xf>
    <xf numFmtId="0" fontId="0" fillId="0" borderId="0" xfId="0" applyAlignment="1">
      <alignment vertical="top"/>
    </xf>
    <xf numFmtId="2" fontId="0" fillId="0" borderId="0" xfId="0" applyNumberFormat="1" applyAlignment="1">
      <alignment vertical="top"/>
    </xf>
    <xf numFmtId="0" fontId="0" fillId="0" borderId="1" xfId="0" applyBorder="1" applyAlignment="1">
      <alignment vertical="top"/>
    </xf>
    <xf numFmtId="0" fontId="0" fillId="0" borderId="11" xfId="0" applyBorder="1" applyAlignment="1">
      <alignment vertical="top"/>
    </xf>
    <xf numFmtId="0" fontId="0" fillId="0" borderId="9" xfId="0" applyBorder="1" applyAlignment="1">
      <alignment vertical="top"/>
    </xf>
    <xf numFmtId="0" fontId="6" fillId="0" borderId="11" xfId="0" applyFont="1" applyBorder="1" applyAlignment="1">
      <alignment horizontal="center" wrapText="1"/>
    </xf>
    <xf numFmtId="0" fontId="4" fillId="0" borderId="0" xfId="0" applyFont="1" applyAlignment="1">
      <alignment wrapText="1"/>
    </xf>
    <xf numFmtId="4" fontId="5" fillId="0" borderId="14" xfId="0" applyNumberFormat="1" applyFont="1" applyBorder="1" applyAlignment="1" applyProtection="1">
      <alignment horizontal="right" vertical="center" wrapText="1"/>
      <protection/>
    </xf>
    <xf numFmtId="4" fontId="5" fillId="0" borderId="21" xfId="0" applyNumberFormat="1" applyFont="1" applyBorder="1" applyAlignment="1" applyProtection="1">
      <alignment horizontal="right" vertical="center" wrapText="1"/>
      <protection/>
    </xf>
    <xf numFmtId="4" fontId="5" fillId="2" borderId="17" xfId="0" applyNumberFormat="1" applyFont="1" applyFill="1" applyBorder="1" applyAlignment="1" applyProtection="1">
      <alignment horizontal="right" vertical="center" wrapText="1"/>
      <protection locked="0"/>
    </xf>
    <xf numFmtId="4" fontId="5" fillId="2" borderId="24" xfId="0" applyNumberFormat="1" applyFont="1" applyFill="1" applyBorder="1" applyAlignment="1" applyProtection="1">
      <alignment horizontal="right" vertical="center" wrapText="1"/>
      <protection locked="0"/>
    </xf>
    <xf numFmtId="4" fontId="5" fillId="0" borderId="20" xfId="0" applyNumberFormat="1" applyFont="1" applyBorder="1" applyAlignment="1" applyProtection="1">
      <alignment horizontal="right" vertical="center" wrapText="1"/>
      <protection/>
    </xf>
    <xf numFmtId="1" fontId="7" fillId="6" borderId="3" xfId="0" applyNumberFormat="1" applyFont="1" applyFill="1" applyBorder="1" applyAlignment="1" applyProtection="1">
      <alignment horizontal="center" vertical="center" wrapText="1"/>
      <protection/>
    </xf>
    <xf numFmtId="0" fontId="10" fillId="0" borderId="34" xfId="0" applyFont="1" applyBorder="1" applyAlignment="1">
      <alignment wrapText="1"/>
    </xf>
    <xf numFmtId="0" fontId="0" fillId="0" borderId="34" xfId="0" applyBorder="1" applyAlignment="1">
      <alignment wrapText="1"/>
    </xf>
    <xf numFmtId="0" fontId="2" fillId="0" borderId="5" xfId="0" applyFont="1" applyBorder="1" applyAlignment="1" applyProtection="1">
      <alignment horizontal="center" vertical="center"/>
      <protection/>
    </xf>
    <xf numFmtId="0" fontId="2" fillId="2" borderId="2" xfId="0" applyFon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4" fillId="2" borderId="35" xfId="0" applyFont="1" applyFill="1" applyBorder="1" applyAlignment="1" applyProtection="1">
      <alignment horizontal="left" vertical="center"/>
      <protection locked="0"/>
    </xf>
    <xf numFmtId="0" fontId="0" fillId="2" borderId="35"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0" fillId="0" borderId="4" xfId="0" applyBorder="1" applyAlignment="1" applyProtection="1">
      <alignment vertical="center" wrapText="1"/>
      <protection/>
    </xf>
    <xf numFmtId="0" fontId="0" fillId="0" borderId="7"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3" xfId="0" applyBorder="1" applyAlignment="1" applyProtection="1">
      <alignment vertical="center" wrapText="1"/>
      <protection/>
    </xf>
    <xf numFmtId="0" fontId="7" fillId="3" borderId="22" xfId="0" applyFont="1" applyFill="1" applyBorder="1" applyAlignment="1" applyProtection="1">
      <alignment horizontal="center" vertical="center" wrapText="1"/>
      <protection/>
    </xf>
    <xf numFmtId="0" fontId="7" fillId="3" borderId="13" xfId="0" applyFont="1" applyFill="1" applyBorder="1" applyAlignment="1" applyProtection="1">
      <alignment horizontal="center" vertical="center"/>
      <protection/>
    </xf>
    <xf numFmtId="0" fontId="7" fillId="3" borderId="12" xfId="0" applyFont="1" applyFill="1" applyBorder="1" applyAlignment="1" applyProtection="1">
      <alignment horizontal="center" vertical="center"/>
      <protection/>
    </xf>
    <xf numFmtId="0" fontId="2" fillId="0" borderId="4"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1" fontId="2" fillId="0" borderId="4" xfId="19" applyNumberFormat="1" applyFont="1" applyBorder="1" applyAlignment="1" applyProtection="1">
      <alignment horizontal="center" vertical="center" wrapText="1"/>
      <protection/>
    </xf>
    <xf numFmtId="1" fontId="2" fillId="0" borderId="7" xfId="19" applyNumberFormat="1" applyFont="1" applyBorder="1" applyAlignment="1" applyProtection="1">
      <alignment horizontal="center" vertical="center" wrapText="1"/>
      <protection/>
    </xf>
    <xf numFmtId="4" fontId="5" fillId="2" borderId="4" xfId="0" applyNumberFormat="1" applyFont="1" applyFill="1" applyBorder="1" applyAlignment="1" applyProtection="1">
      <alignment horizontal="right" vertical="center" wrapText="1"/>
      <protection locked="0"/>
    </xf>
    <xf numFmtId="4" fontId="5" fillId="2" borderId="7" xfId="0" applyNumberFormat="1" applyFont="1" applyFill="1" applyBorder="1" applyAlignment="1" applyProtection="1">
      <alignment horizontal="right" vertical="center" wrapText="1"/>
      <protection locked="0"/>
    </xf>
    <xf numFmtId="4" fontId="16" fillId="0" borderId="4" xfId="0" applyNumberFormat="1" applyFont="1" applyBorder="1" applyAlignment="1" applyProtection="1">
      <alignment horizontal="right" vertical="center" wrapText="1"/>
      <protection/>
    </xf>
    <xf numFmtId="4" fontId="16" fillId="0" borderId="7" xfId="0" applyNumberFormat="1" applyFont="1" applyBorder="1" applyAlignment="1" applyProtection="1">
      <alignment horizontal="right" vertical="center" wrapText="1"/>
      <protection/>
    </xf>
    <xf numFmtId="0" fontId="5" fillId="0" borderId="20" xfId="0" applyFont="1" applyBorder="1" applyAlignment="1" applyProtection="1">
      <alignment horizontal="right" vertical="center" wrapText="1"/>
      <protection/>
    </xf>
    <xf numFmtId="0" fontId="5" fillId="0" borderId="23" xfId="0" applyFont="1" applyBorder="1" applyAlignment="1" applyProtection="1">
      <alignment horizontal="right" vertical="center" wrapText="1"/>
      <protection/>
    </xf>
    <xf numFmtId="0" fontId="0" fillId="0" borderId="37" xfId="0" applyBorder="1" applyAlignment="1" applyProtection="1">
      <alignment horizontal="right" vertical="center" wrapText="1"/>
      <protection/>
    </xf>
    <xf numFmtId="0" fontId="0" fillId="0" borderId="24" xfId="0" applyFont="1" applyBorder="1" applyAlignment="1" applyProtection="1">
      <alignment horizontal="right" vertical="center" wrapText="1"/>
      <protection locked="0"/>
    </xf>
    <xf numFmtId="4" fontId="18" fillId="0" borderId="8" xfId="0" applyNumberFormat="1" applyFont="1" applyBorder="1" applyAlignment="1" applyProtection="1">
      <alignment horizontal="right" vertical="center" wrapText="1"/>
      <protection/>
    </xf>
    <xf numFmtId="4" fontId="18" fillId="0" borderId="10" xfId="0" applyNumberFormat="1" applyFont="1" applyBorder="1" applyAlignment="1" applyProtection="1">
      <alignment horizontal="right" vertical="center" wrapText="1"/>
      <protection/>
    </xf>
    <xf numFmtId="4" fontId="5" fillId="0" borderId="31" xfId="0" applyNumberFormat="1" applyFont="1" applyBorder="1" applyAlignment="1" applyProtection="1">
      <alignment horizontal="right" vertical="center" wrapText="1"/>
      <protection/>
    </xf>
    <xf numFmtId="0" fontId="0" fillId="0" borderId="32" xfId="0" applyBorder="1" applyAlignment="1" applyProtection="1">
      <alignment horizontal="right" vertical="center" wrapText="1"/>
      <protection/>
    </xf>
    <xf numFmtId="4" fontId="5" fillId="0" borderId="4" xfId="0" applyNumberFormat="1" applyFont="1" applyBorder="1" applyAlignment="1" applyProtection="1">
      <alignment horizontal="right" vertical="center" wrapText="1"/>
      <protection/>
    </xf>
    <xf numFmtId="0" fontId="0" fillId="0" borderId="11" xfId="0" applyBorder="1" applyAlignment="1" applyProtection="1">
      <alignment horizontal="right" vertical="center" wrapText="1"/>
      <protection/>
    </xf>
    <xf numFmtId="0" fontId="7" fillId="6" borderId="3" xfId="0" applyFont="1" applyFill="1" applyBorder="1" applyAlignment="1" applyProtection="1">
      <alignment vertical="center" wrapText="1"/>
      <protection/>
    </xf>
    <xf numFmtId="1" fontId="7" fillId="6" borderId="3" xfId="0" applyNumberFormat="1" applyFont="1" applyFill="1" applyBorder="1" applyAlignment="1" applyProtection="1">
      <alignment horizontal="center" vertical="center" wrapText="1"/>
      <protection/>
    </xf>
    <xf numFmtId="1" fontId="11" fillId="6" borderId="3" xfId="0" applyNumberFormat="1" applyFont="1" applyFill="1" applyBorder="1" applyAlignment="1" applyProtection="1">
      <alignment/>
      <protection/>
    </xf>
    <xf numFmtId="0" fontId="7" fillId="6" borderId="10" xfId="0" applyFont="1" applyFill="1" applyBorder="1" applyAlignment="1" applyProtection="1">
      <alignment vertical="center" wrapText="1"/>
      <protection/>
    </xf>
    <xf numFmtId="0" fontId="11" fillId="6" borderId="25" xfId="0" applyFont="1" applyFill="1" applyBorder="1" applyAlignment="1" applyProtection="1">
      <alignment vertical="center" wrapText="1"/>
      <protection/>
    </xf>
    <xf numFmtId="0" fontId="4" fillId="6" borderId="8" xfId="0" applyFont="1" applyFill="1" applyBorder="1" applyAlignment="1" applyProtection="1">
      <alignment horizontal="left" vertical="center"/>
      <protection/>
    </xf>
    <xf numFmtId="0" fontId="4" fillId="6" borderId="38" xfId="0" applyFont="1" applyFill="1" applyBorder="1" applyAlignment="1" applyProtection="1">
      <alignment horizontal="left" vertical="center"/>
      <protection/>
    </xf>
    <xf numFmtId="0" fontId="11" fillId="5" borderId="22" xfId="0" applyFont="1" applyFill="1" applyBorder="1" applyAlignment="1" applyProtection="1" quotePrefix="1">
      <alignment vertical="top" wrapText="1"/>
      <protection/>
    </xf>
    <xf numFmtId="0" fontId="0" fillId="5" borderId="12" xfId="0" applyFill="1" applyBorder="1" applyAlignment="1" applyProtection="1">
      <alignment vertical="top"/>
      <protection/>
    </xf>
    <xf numFmtId="0" fontId="0" fillId="2" borderId="4" xfId="0" applyFont="1" applyFill="1" applyBorder="1" applyAlignment="1" applyProtection="1">
      <alignment vertical="top"/>
      <protection locked="0"/>
    </xf>
    <xf numFmtId="0" fontId="0" fillId="0" borderId="7" xfId="0" applyBorder="1" applyAlignment="1" applyProtection="1">
      <alignment/>
      <protection locked="0"/>
    </xf>
    <xf numFmtId="0" fontId="0" fillId="2" borderId="8" xfId="0" applyFont="1" applyFill="1" applyBorder="1" applyAlignment="1" applyProtection="1">
      <alignment vertical="top"/>
      <protection locked="0"/>
    </xf>
    <xf numFmtId="0" fontId="0" fillId="0" borderId="9" xfId="0" applyBorder="1" applyAlignment="1" applyProtection="1">
      <alignment/>
      <protection locked="0"/>
    </xf>
    <xf numFmtId="0" fontId="0" fillId="0" borderId="10" xfId="0" applyBorder="1" applyAlignment="1" applyProtection="1">
      <alignment/>
      <protection locked="0"/>
    </xf>
    <xf numFmtId="0" fontId="9" fillId="0" borderId="34" xfId="0" applyFont="1" applyBorder="1" applyAlignment="1">
      <alignment vertical="top" wrapText="1"/>
    </xf>
    <xf numFmtId="0" fontId="0" fillId="0" borderId="34" xfId="0" applyBorder="1" applyAlignment="1">
      <alignment vertical="top" wrapText="1"/>
    </xf>
    <xf numFmtId="171" fontId="0" fillId="2" borderId="4" xfId="15" applyNumberFormat="1" applyFont="1" applyFill="1" applyBorder="1" applyAlignment="1" applyProtection="1">
      <alignment vertical="top" wrapText="1"/>
      <protection locked="0"/>
    </xf>
    <xf numFmtId="0" fontId="0" fillId="2" borderId="7" xfId="0" applyFill="1" applyBorder="1" applyAlignment="1" applyProtection="1">
      <alignment wrapText="1"/>
      <protection locked="0"/>
    </xf>
    <xf numFmtId="171" fontId="0" fillId="2" borderId="8" xfId="15" applyNumberFormat="1" applyFont="1" applyFill="1" applyBorder="1" applyAlignment="1" applyProtection="1">
      <alignment vertical="top" wrapText="1"/>
      <protection locked="0"/>
    </xf>
    <xf numFmtId="0" fontId="0" fillId="2" borderId="10" xfId="0" applyFont="1" applyFill="1" applyBorder="1" applyAlignment="1" applyProtection="1">
      <alignment wrapText="1"/>
      <protection locked="0"/>
    </xf>
    <xf numFmtId="0" fontId="0" fillId="2" borderId="38" xfId="0" applyFont="1" applyFill="1" applyBorder="1" applyAlignment="1" applyProtection="1">
      <alignment wrapText="1"/>
      <protection locked="0"/>
    </xf>
    <xf numFmtId="0" fontId="0" fillId="2" borderId="25" xfId="0" applyFont="1" applyFill="1" applyBorder="1" applyAlignment="1" applyProtection="1">
      <alignment wrapText="1"/>
      <protection locked="0"/>
    </xf>
    <xf numFmtId="0" fontId="9" fillId="0" borderId="34" xfId="0" applyFont="1" applyBorder="1" applyAlignment="1">
      <alignment wrapText="1"/>
    </xf>
    <xf numFmtId="0" fontId="9" fillId="0" borderId="34" xfId="0" applyFont="1" applyBorder="1" applyAlignment="1">
      <alignment/>
    </xf>
    <xf numFmtId="0" fontId="17" fillId="0" borderId="11" xfId="0" applyFont="1" applyBorder="1" applyAlignment="1" applyProtection="1">
      <alignment vertical="center" wrapText="1"/>
      <protection/>
    </xf>
    <xf numFmtId="0" fontId="19" fillId="0" borderId="7" xfId="0" applyFont="1" applyBorder="1" applyAlignment="1" applyProtection="1">
      <alignment/>
      <protection/>
    </xf>
    <xf numFmtId="0" fontId="2" fillId="0" borderId="2" xfId="0" applyFont="1"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0" fontId="4" fillId="0" borderId="35" xfId="0" applyFont="1"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36" xfId="0" applyBorder="1" applyAlignment="1" applyProtection="1">
      <alignment horizontal="left" vertical="center"/>
      <protection/>
    </xf>
    <xf numFmtId="171" fontId="7" fillId="3" borderId="22" xfId="15" applyNumberFormat="1" applyFont="1" applyFill="1" applyBorder="1" applyAlignment="1" applyProtection="1">
      <alignment horizontal="center" vertical="center" wrapText="1"/>
      <protection/>
    </xf>
    <xf numFmtId="171" fontId="0" fillId="0" borderId="13" xfId="15" applyNumberFormat="1" applyBorder="1" applyAlignment="1" applyProtection="1">
      <alignment horizontal="center" vertical="center" wrapText="1"/>
      <protection/>
    </xf>
    <xf numFmtId="171" fontId="0" fillId="0" borderId="12" xfId="15" applyNumberFormat="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dxfs count="1">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0"/>
  <sheetViews>
    <sheetView tabSelected="1" workbookViewId="0" topLeftCell="A1">
      <pane ySplit="6" topLeftCell="BM7" activePane="bottomLeft" state="frozen"/>
      <selection pane="topLeft" activeCell="A1" sqref="A1"/>
      <selection pane="bottomLeft" activeCell="B15" sqref="B15"/>
    </sheetView>
  </sheetViews>
  <sheetFormatPr defaultColWidth="9.140625" defaultRowHeight="12.75"/>
  <cols>
    <col min="1" max="1" width="3.421875" style="0" customWidth="1"/>
    <col min="2" max="2" width="23.421875" style="0" customWidth="1"/>
    <col min="3" max="3" width="8.00390625" style="2" customWidth="1"/>
    <col min="4" max="4" width="9.8515625" style="0" customWidth="1"/>
    <col min="5" max="5" width="6.57421875" style="0" customWidth="1"/>
    <col min="6" max="7" width="15.7109375" style="0" customWidth="1"/>
    <col min="8" max="8" width="27.140625" style="0" customWidth="1"/>
  </cols>
  <sheetData>
    <row r="1" spans="1:9" ht="25.5" customHeight="1">
      <c r="A1" s="19"/>
      <c r="B1" s="20" t="s">
        <v>23</v>
      </c>
      <c r="C1" s="21"/>
      <c r="D1" s="22"/>
      <c r="E1" s="22"/>
      <c r="F1" s="22"/>
      <c r="G1" s="22"/>
      <c r="H1" s="6"/>
      <c r="I1" s="6"/>
    </row>
    <row r="2" spans="1:9" ht="24.75" customHeight="1">
      <c r="A2" s="19"/>
      <c r="B2" s="23" t="s">
        <v>0</v>
      </c>
      <c r="C2" s="148" t="s">
        <v>1</v>
      </c>
      <c r="D2" s="148"/>
      <c r="E2" s="148"/>
      <c r="F2" s="148"/>
      <c r="G2" s="24" t="s">
        <v>71</v>
      </c>
      <c r="H2" s="13"/>
      <c r="I2" s="6"/>
    </row>
    <row r="3" spans="1:8" ht="25.5" customHeight="1">
      <c r="A3" s="25"/>
      <c r="B3" s="8"/>
      <c r="C3" s="149"/>
      <c r="D3" s="150"/>
      <c r="E3" s="150"/>
      <c r="F3" s="150"/>
      <c r="G3" s="9"/>
      <c r="H3" s="2"/>
    </row>
    <row r="4" spans="1:8" ht="25.5" customHeight="1">
      <c r="A4" s="25"/>
      <c r="B4" s="27" t="s">
        <v>24</v>
      </c>
      <c r="C4" s="151"/>
      <c r="D4" s="152"/>
      <c r="E4" s="152"/>
      <c r="F4" s="152"/>
      <c r="G4" s="153"/>
      <c r="H4" s="5"/>
    </row>
    <row r="5" spans="1:7" s="1" customFormat="1" ht="30" customHeight="1">
      <c r="A5" s="28"/>
      <c r="B5" s="29" t="s">
        <v>5</v>
      </c>
      <c r="C5" s="30"/>
      <c r="D5" s="161" t="s">
        <v>8</v>
      </c>
      <c r="E5" s="162"/>
      <c r="F5" s="32" t="s">
        <v>9</v>
      </c>
      <c r="G5" s="33" t="s">
        <v>105</v>
      </c>
    </row>
    <row r="6" spans="1:7" s="1" customFormat="1" ht="25.5" customHeight="1">
      <c r="A6" s="28"/>
      <c r="B6" s="34"/>
      <c r="C6" s="35" t="s">
        <v>22</v>
      </c>
      <c r="D6" s="163">
        <v>100</v>
      </c>
      <c r="E6" s="164"/>
      <c r="F6" s="10">
        <v>0</v>
      </c>
      <c r="G6" s="12">
        <f>IF(D13=0,0,+D6-F6)</f>
        <v>0</v>
      </c>
    </row>
    <row r="7" spans="1:7" s="1" customFormat="1" ht="25.5" customHeight="1">
      <c r="A7" s="37">
        <v>1</v>
      </c>
      <c r="B7" s="15" t="s">
        <v>2</v>
      </c>
      <c r="C7" s="38"/>
      <c r="D7" s="165">
        <v>0</v>
      </c>
      <c r="E7" s="166"/>
      <c r="F7" s="74">
        <f aca="true" t="shared" si="0" ref="F7:F12">+D7*F$6/100</f>
        <v>0</v>
      </c>
      <c r="G7" s="74">
        <f aca="true" t="shared" si="1" ref="G7:G12">+D7*G$6/100</f>
        <v>0</v>
      </c>
    </row>
    <row r="8" spans="1:7" s="1" customFormat="1" ht="25.5" customHeight="1">
      <c r="A8" s="37">
        <v>2</v>
      </c>
      <c r="B8" s="15" t="s">
        <v>3</v>
      </c>
      <c r="C8" s="38"/>
      <c r="D8" s="165">
        <v>0</v>
      </c>
      <c r="E8" s="166"/>
      <c r="F8" s="74">
        <f t="shared" si="0"/>
        <v>0</v>
      </c>
      <c r="G8" s="74">
        <f t="shared" si="1"/>
        <v>0</v>
      </c>
    </row>
    <row r="9" spans="1:7" s="1" customFormat="1" ht="25.5" customHeight="1">
      <c r="A9" s="37">
        <v>3</v>
      </c>
      <c r="B9" s="15" t="s">
        <v>4</v>
      </c>
      <c r="C9" s="38"/>
      <c r="D9" s="165">
        <v>0</v>
      </c>
      <c r="E9" s="166"/>
      <c r="F9" s="74">
        <f t="shared" si="0"/>
        <v>0</v>
      </c>
      <c r="G9" s="74">
        <f t="shared" si="1"/>
        <v>0</v>
      </c>
    </row>
    <row r="10" spans="1:7" s="1" customFormat="1" ht="25.5" customHeight="1">
      <c r="A10" s="37">
        <v>4</v>
      </c>
      <c r="B10" s="15" t="s">
        <v>6</v>
      </c>
      <c r="C10" s="38"/>
      <c r="D10" s="165">
        <v>0</v>
      </c>
      <c r="E10" s="166"/>
      <c r="F10" s="74">
        <f t="shared" si="0"/>
        <v>0</v>
      </c>
      <c r="G10" s="74">
        <f t="shared" si="1"/>
        <v>0</v>
      </c>
    </row>
    <row r="11" spans="1:7" s="1" customFormat="1" ht="25.5" customHeight="1">
      <c r="A11" s="37">
        <v>5</v>
      </c>
      <c r="B11" s="15" t="s">
        <v>7</v>
      </c>
      <c r="C11" s="38"/>
      <c r="D11" s="165">
        <v>0</v>
      </c>
      <c r="E11" s="166"/>
      <c r="F11" s="74">
        <f t="shared" si="0"/>
        <v>0</v>
      </c>
      <c r="G11" s="74">
        <f t="shared" si="1"/>
        <v>0</v>
      </c>
    </row>
    <row r="12" spans="1:7" s="1" customFormat="1" ht="25.5" customHeight="1">
      <c r="A12" s="37">
        <v>6</v>
      </c>
      <c r="B12" s="154" t="s">
        <v>116</v>
      </c>
      <c r="C12" s="155"/>
      <c r="D12" s="165">
        <v>0</v>
      </c>
      <c r="E12" s="166"/>
      <c r="F12" s="74">
        <f t="shared" si="0"/>
        <v>0</v>
      </c>
      <c r="G12" s="74">
        <f t="shared" si="1"/>
        <v>0</v>
      </c>
    </row>
    <row r="13" spans="1:7" ht="30" customHeight="1">
      <c r="A13" s="75" t="s">
        <v>11</v>
      </c>
      <c r="B13" s="76" t="s">
        <v>107</v>
      </c>
      <c r="C13" s="77" t="s">
        <v>28</v>
      </c>
      <c r="D13" s="167">
        <f>SUM(D7:D12)</f>
        <v>0</v>
      </c>
      <c r="E13" s="168"/>
      <c r="F13" s="78">
        <f>SUM(F7:F12)</f>
        <v>0</v>
      </c>
      <c r="G13" s="78">
        <f>SUM(G7:G12)</f>
        <v>0</v>
      </c>
    </row>
    <row r="14" spans="1:7" ht="25.5" customHeight="1">
      <c r="A14" s="42">
        <v>7</v>
      </c>
      <c r="B14" s="154" t="s">
        <v>31</v>
      </c>
      <c r="C14" s="155"/>
      <c r="D14" s="165">
        <v>0</v>
      </c>
      <c r="E14" s="166"/>
      <c r="F14" s="74">
        <f>+D14</f>
        <v>0</v>
      </c>
      <c r="G14" s="158" t="s">
        <v>54</v>
      </c>
    </row>
    <row r="15" spans="1:7" ht="25.5" customHeight="1">
      <c r="A15" s="42">
        <v>8</v>
      </c>
      <c r="B15" s="15" t="s">
        <v>117</v>
      </c>
      <c r="C15" s="38"/>
      <c r="D15" s="165">
        <v>0</v>
      </c>
      <c r="E15" s="166"/>
      <c r="F15" s="74">
        <f>+D15</f>
        <v>0</v>
      </c>
      <c r="G15" s="159"/>
    </row>
    <row r="16" spans="1:7" ht="25.5" customHeight="1">
      <c r="A16" s="45">
        <v>9</v>
      </c>
      <c r="B16" s="156" t="s">
        <v>26</v>
      </c>
      <c r="C16" s="157"/>
      <c r="D16" s="169"/>
      <c r="E16" s="170"/>
      <c r="F16" s="79"/>
      <c r="G16" s="159"/>
    </row>
    <row r="17" spans="1:8" ht="25.5" customHeight="1">
      <c r="A17" s="47" t="s">
        <v>13</v>
      </c>
      <c r="B17" s="48" t="s">
        <v>44</v>
      </c>
      <c r="C17" s="73">
        <v>0</v>
      </c>
      <c r="D17" s="140">
        <f>(+D13+D14+D15)*C17/100</f>
        <v>0</v>
      </c>
      <c r="E17" s="141"/>
      <c r="F17" s="80">
        <f>+D17</f>
        <v>0</v>
      </c>
      <c r="G17" s="159"/>
      <c r="H17" s="146">
        <f>IF(C17&gt;0,IF(D18=0,"","Impossible: or 9 a) in % or 9 b) as amount - but not both"),"")</f>
      </c>
    </row>
    <row r="18" spans="1:8" ht="25.5" customHeight="1">
      <c r="A18" s="50" t="s">
        <v>14</v>
      </c>
      <c r="B18" s="51" t="s">
        <v>25</v>
      </c>
      <c r="C18" s="52"/>
      <c r="D18" s="142">
        <v>0</v>
      </c>
      <c r="E18" s="143"/>
      <c r="F18" s="81">
        <f>+D18</f>
        <v>0</v>
      </c>
      <c r="G18" s="159"/>
      <c r="H18" s="147"/>
    </row>
    <row r="19" spans="1:7" ht="30" customHeight="1">
      <c r="A19" s="75" t="s">
        <v>12</v>
      </c>
      <c r="B19" s="76" t="s">
        <v>106</v>
      </c>
      <c r="C19" s="82" t="s">
        <v>30</v>
      </c>
      <c r="D19" s="167">
        <f>SUM(D17:D18,D15,D14)</f>
        <v>0</v>
      </c>
      <c r="E19" s="168"/>
      <c r="F19" s="78">
        <f>SUM(F17:F18,F15,F14)</f>
        <v>0</v>
      </c>
      <c r="G19" s="160"/>
    </row>
    <row r="20" spans="1:7" ht="30" customHeight="1">
      <c r="A20" s="75" t="s">
        <v>16</v>
      </c>
      <c r="B20" s="76" t="s">
        <v>43</v>
      </c>
      <c r="C20" s="98" t="s">
        <v>20</v>
      </c>
      <c r="D20" s="167">
        <f>SUM(D19,D13)</f>
        <v>0</v>
      </c>
      <c r="E20" s="168"/>
      <c r="F20" s="89">
        <f>SUM(F19,F13)</f>
        <v>0</v>
      </c>
      <c r="G20" s="78">
        <f>SUM(G19,G13)</f>
        <v>0</v>
      </c>
    </row>
    <row r="21" spans="1:7" ht="25.5" customHeight="1">
      <c r="A21" s="45">
        <v>10</v>
      </c>
      <c r="B21" s="70" t="s">
        <v>21</v>
      </c>
      <c r="C21" s="83"/>
      <c r="D21" s="144"/>
      <c r="E21" s="171"/>
      <c r="F21" s="84"/>
      <c r="G21" s="85"/>
    </row>
    <row r="22" spans="1:8" ht="25.5" customHeight="1">
      <c r="A22" s="47" t="s">
        <v>13</v>
      </c>
      <c r="B22" s="86" t="s">
        <v>15</v>
      </c>
      <c r="C22" s="71">
        <v>0</v>
      </c>
      <c r="D22" s="140">
        <f>+D20*C22/100</f>
        <v>0</v>
      </c>
      <c r="E22" s="141"/>
      <c r="F22" s="80">
        <f>+D22</f>
        <v>0</v>
      </c>
      <c r="G22" s="85"/>
      <c r="H22" s="146">
        <f>IF(C22&gt;0,IF(D23=0,"","Impossible: or 10 a) in % or 10 b) as amount - but not both"),"")</f>
      </c>
    </row>
    <row r="23" spans="1:8" ht="25.5" customHeight="1">
      <c r="A23" s="50" t="s">
        <v>14</v>
      </c>
      <c r="B23" s="51" t="s">
        <v>25</v>
      </c>
      <c r="C23" s="87"/>
      <c r="D23" s="142">
        <v>0</v>
      </c>
      <c r="E23" s="172"/>
      <c r="F23" s="80">
        <f>+D23</f>
        <v>0</v>
      </c>
      <c r="G23" s="88"/>
      <c r="H23" s="147"/>
    </row>
    <row r="24" spans="1:7" ht="30" customHeight="1" thickBot="1">
      <c r="A24" s="112" t="s">
        <v>17</v>
      </c>
      <c r="B24" s="113" t="s">
        <v>59</v>
      </c>
      <c r="C24" s="114" t="s">
        <v>33</v>
      </c>
      <c r="D24" s="173">
        <f>SUM(D22:E23,D20)</f>
        <v>0</v>
      </c>
      <c r="E24" s="174"/>
      <c r="F24" s="115">
        <f>SUM(F22:F23,F20)</f>
        <v>0</v>
      </c>
      <c r="G24" s="116">
        <f>+G20</f>
        <v>0</v>
      </c>
    </row>
    <row r="25" spans="1:7" ht="25.5" customHeight="1">
      <c r="A25" s="99" t="s">
        <v>18</v>
      </c>
      <c r="B25" s="100" t="s">
        <v>52</v>
      </c>
      <c r="C25" s="101">
        <f>SUM(C26:C27)</f>
        <v>0</v>
      </c>
      <c r="D25" s="175"/>
      <c r="E25" s="176"/>
      <c r="F25" s="90" t="s">
        <v>50</v>
      </c>
      <c r="G25" s="102" t="s">
        <v>53</v>
      </c>
    </row>
    <row r="26" spans="1:10" ht="25.5" customHeight="1">
      <c r="A26" s="55"/>
      <c r="B26" s="54" t="s">
        <v>55</v>
      </c>
      <c r="C26" s="68">
        <v>0</v>
      </c>
      <c r="D26" s="177"/>
      <c r="E26" s="178"/>
      <c r="F26" s="91">
        <f>IF(C26&gt;0,(+$F$24/(C$26+(C$27*(100-E$27))/100)*(100-E26)/100),0)</f>
        <v>0</v>
      </c>
      <c r="G26" s="92">
        <f>IF(C26&gt;0,(+$F$20/(C$26+(C$27*(100-E$27))/100)*(100-E26)/100),0)</f>
        <v>0</v>
      </c>
      <c r="I26" s="69"/>
      <c r="J26" s="69"/>
    </row>
    <row r="27" spans="1:10" ht="25.5" customHeight="1" thickBot="1">
      <c r="A27" s="55"/>
      <c r="B27" s="54" t="s">
        <v>51</v>
      </c>
      <c r="C27" s="72">
        <v>0</v>
      </c>
      <c r="D27" s="93" t="s">
        <v>49</v>
      </c>
      <c r="E27" s="97">
        <v>0</v>
      </c>
      <c r="F27" s="94">
        <f>IF(C27&gt;0,(+$F$24/(C$26+(C$27*(100-E$27))/100)*(100-E27)/100),0)</f>
        <v>0</v>
      </c>
      <c r="G27" s="92">
        <f>IF(C27&gt;0,(+$F$20/(C$26+(C$27*(100-E$27))/100)*(100-E27)/100),0)</f>
        <v>0</v>
      </c>
      <c r="I27" s="69"/>
      <c r="J27" s="69"/>
    </row>
    <row r="28" spans="1:10" ht="29.25" customHeight="1">
      <c r="A28" s="184" t="s">
        <v>60</v>
      </c>
      <c r="B28" s="182" t="s">
        <v>61</v>
      </c>
      <c r="C28" s="95" t="s">
        <v>56</v>
      </c>
      <c r="D28" s="179" t="s">
        <v>57</v>
      </c>
      <c r="E28" s="179"/>
      <c r="F28" s="96" t="s">
        <v>58</v>
      </c>
      <c r="G28" s="186" t="s">
        <v>62</v>
      </c>
      <c r="I28" s="69"/>
      <c r="J28" s="69"/>
    </row>
    <row r="29" spans="1:9" ht="21.75" customHeight="1">
      <c r="A29" s="185"/>
      <c r="B29" s="183"/>
      <c r="C29" s="95">
        <f>SUM(D29:F29)</f>
        <v>0</v>
      </c>
      <c r="D29" s="180">
        <f>IF(F26&gt;0,ROUND(+G26*C26/F26+0.5,0),0)</f>
        <v>0</v>
      </c>
      <c r="E29" s="181"/>
      <c r="F29" s="145">
        <f>IF(F27&gt;0,ROUND(+G27*C27/F27+0.5,0),0)</f>
        <v>0</v>
      </c>
      <c r="G29" s="187"/>
      <c r="I29" s="69"/>
    </row>
    <row r="30" spans="1:7" ht="28.5" customHeight="1">
      <c r="A30" s="190" t="s">
        <v>42</v>
      </c>
      <c r="B30" s="191"/>
      <c r="C30" s="191"/>
      <c r="D30" s="191"/>
      <c r="E30" s="192"/>
      <c r="F30" s="188" t="s">
        <v>27</v>
      </c>
      <c r="G30" s="189"/>
    </row>
  </sheetData>
  <sheetProtection sheet="1" objects="1" scenarios="1"/>
  <mergeCells count="38">
    <mergeCell ref="A28:A29"/>
    <mergeCell ref="G28:G29"/>
    <mergeCell ref="F30:G30"/>
    <mergeCell ref="A30:E30"/>
    <mergeCell ref="D26:E26"/>
    <mergeCell ref="D28:E28"/>
    <mergeCell ref="D29:E29"/>
    <mergeCell ref="B28:B29"/>
    <mergeCell ref="D22:E22"/>
    <mergeCell ref="D23:E23"/>
    <mergeCell ref="D24:E24"/>
    <mergeCell ref="D25:E25"/>
    <mergeCell ref="D18:E18"/>
    <mergeCell ref="D19:E19"/>
    <mergeCell ref="D20:E20"/>
    <mergeCell ref="D21:E21"/>
    <mergeCell ref="D14:E14"/>
    <mergeCell ref="D15:E15"/>
    <mergeCell ref="D16:E16"/>
    <mergeCell ref="D17:E17"/>
    <mergeCell ref="D10:E10"/>
    <mergeCell ref="D11:E11"/>
    <mergeCell ref="D12:E12"/>
    <mergeCell ref="D13:E13"/>
    <mergeCell ref="D6:E6"/>
    <mergeCell ref="D7:E7"/>
    <mergeCell ref="D8:E8"/>
    <mergeCell ref="D9:E9"/>
    <mergeCell ref="H22:H23"/>
    <mergeCell ref="H17:H18"/>
    <mergeCell ref="C2:F2"/>
    <mergeCell ref="C3:F3"/>
    <mergeCell ref="C4:G4"/>
    <mergeCell ref="B12:C12"/>
    <mergeCell ref="B14:C14"/>
    <mergeCell ref="B16:C16"/>
    <mergeCell ref="G14:G19"/>
    <mergeCell ref="D5:E5"/>
  </mergeCells>
  <conditionalFormatting sqref="D22:F23">
    <cfRule type="cellIs" priority="1" dxfId="0" operator="notEqual" stopIfTrue="1">
      <formula>0</formula>
    </cfRule>
  </conditionalFormatting>
  <printOptions/>
  <pageMargins left="0.9448818897637796" right="0.5511811023622047" top="0.3937007874015748" bottom="0.5905511811023623" header="0" footer="0.5511811023622047"/>
  <pageSetup horizontalDpi="300" verticalDpi="300" orientation="portrait" paperSize="9" r:id="rId3"/>
  <headerFooter alignWithMargins="0">
    <oddFooter>&amp;L&amp;8File:  &amp;F</oddFooter>
  </headerFooter>
  <legacyDrawing r:id="rId2"/>
</worksheet>
</file>

<file path=xl/worksheets/sheet2.xml><?xml version="1.0" encoding="utf-8"?>
<worksheet xmlns="http://schemas.openxmlformats.org/spreadsheetml/2006/main" xmlns:r="http://schemas.openxmlformats.org/officeDocument/2006/relationships">
  <dimension ref="A1:J3"/>
  <sheetViews>
    <sheetView workbookViewId="0" topLeftCell="A1">
      <selection activeCell="B5" sqref="B5"/>
    </sheetView>
  </sheetViews>
  <sheetFormatPr defaultColWidth="9.140625" defaultRowHeight="12.75"/>
  <cols>
    <col min="1" max="1" width="5.421875" style="0" customWidth="1"/>
  </cols>
  <sheetData>
    <row r="1" spans="1:10" ht="34.5" customHeight="1">
      <c r="A1" s="6"/>
      <c r="B1" s="7" t="s">
        <v>23</v>
      </c>
      <c r="C1" s="4"/>
      <c r="D1" s="3"/>
      <c r="E1" s="3"/>
      <c r="F1" s="3"/>
      <c r="G1" s="3"/>
      <c r="H1" s="3"/>
      <c r="I1" s="3"/>
      <c r="J1" s="3"/>
    </row>
    <row r="3" ht="12.75">
      <c r="B3" s="66" t="s">
        <v>45</v>
      </c>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workbookViewId="0" topLeftCell="A1">
      <pane ySplit="6" topLeftCell="BM7" activePane="bottomLeft" state="frozen"/>
      <selection pane="topLeft" activeCell="A1" sqref="A1"/>
      <selection pane="bottomLeft" activeCell="F21" sqref="F21"/>
    </sheetView>
  </sheetViews>
  <sheetFormatPr defaultColWidth="9.140625" defaultRowHeight="12.75"/>
  <cols>
    <col min="1" max="1" width="3.421875" style="0" customWidth="1"/>
    <col min="2" max="2" width="23.421875" style="0" customWidth="1"/>
    <col min="3" max="3" width="8.00390625" style="2" customWidth="1"/>
    <col min="4" max="6" width="15.7109375" style="0" customWidth="1"/>
    <col min="7" max="7" width="27.57421875" style="0" customWidth="1"/>
  </cols>
  <sheetData>
    <row r="1" spans="1:8" ht="34.5" customHeight="1">
      <c r="A1" s="19"/>
      <c r="B1" s="20" t="s">
        <v>41</v>
      </c>
      <c r="C1" s="21"/>
      <c r="D1" s="22"/>
      <c r="E1" s="22"/>
      <c r="F1" s="22"/>
      <c r="G1" s="6"/>
      <c r="H1" s="6"/>
    </row>
    <row r="2" spans="1:8" ht="24.75" customHeight="1">
      <c r="A2" s="19"/>
      <c r="B2" s="23" t="s">
        <v>0</v>
      </c>
      <c r="C2" s="148" t="s">
        <v>1</v>
      </c>
      <c r="D2" s="148"/>
      <c r="E2" s="148"/>
      <c r="F2" s="24" t="s">
        <v>71</v>
      </c>
      <c r="G2" s="13"/>
      <c r="H2" s="6"/>
    </row>
    <row r="3" spans="1:7" ht="25.5" customHeight="1">
      <c r="A3" s="25"/>
      <c r="B3" s="26">
        <f>IF(Estimate!$B$3="","",Estimate!B$3)</f>
      </c>
      <c r="C3" s="205">
        <f>IF(Estimate!$C$3="","",Estimate!C$3)</f>
      </c>
      <c r="D3" s="206"/>
      <c r="E3" s="206"/>
      <c r="F3" s="9"/>
      <c r="G3" s="2"/>
    </row>
    <row r="4" spans="1:7" ht="25.5" customHeight="1">
      <c r="A4" s="25"/>
      <c r="B4" s="27" t="s">
        <v>24</v>
      </c>
      <c r="C4" s="207">
        <f>IF(Estimate!$C$4="","",Estimate!$C$4)</f>
      </c>
      <c r="D4" s="208"/>
      <c r="E4" s="208"/>
      <c r="F4" s="209"/>
      <c r="G4" s="5"/>
    </row>
    <row r="5" spans="1:6" s="1" customFormat="1" ht="30" customHeight="1">
      <c r="A5" s="28"/>
      <c r="B5" s="29" t="s">
        <v>34</v>
      </c>
      <c r="C5" s="30"/>
      <c r="D5" s="31" t="s">
        <v>8</v>
      </c>
      <c r="E5" s="32" t="s">
        <v>9</v>
      </c>
      <c r="F5" s="33" t="s">
        <v>105</v>
      </c>
    </row>
    <row r="6" spans="1:7" s="1" customFormat="1" ht="25.5" customHeight="1">
      <c r="A6" s="28"/>
      <c r="B6" s="34"/>
      <c r="C6" s="35" t="s">
        <v>22</v>
      </c>
      <c r="D6" s="17">
        <v>100</v>
      </c>
      <c r="E6" s="36">
        <f>IF(D13=0,0,+D6-F6)</f>
        <v>0</v>
      </c>
      <c r="F6" s="17">
        <f>IF(D13=0,0,+F13/D13*100)</f>
        <v>0</v>
      </c>
      <c r="G6" s="193">
        <f>IF(F6=Estimate!$G$6,"",IF(F6&gt;Estimate!$G$6,"Attention: The ESSP subsidy in % is higher than the estimated %. Reduce the subsidy amount to be received from ESSP to",""))</f>
      </c>
    </row>
    <row r="7" spans="1:7" s="1" customFormat="1" ht="25.5" customHeight="1">
      <c r="A7" s="37">
        <v>1</v>
      </c>
      <c r="B7" s="15" t="s">
        <v>2</v>
      </c>
      <c r="C7" s="38"/>
      <c r="D7" s="16">
        <v>0</v>
      </c>
      <c r="E7" s="39">
        <f aca="true" t="shared" si="0" ref="E7:E12">IF($D$13=0,"",+D7*E$6/100)</f>
      </c>
      <c r="F7" s="40">
        <f aca="true" t="shared" si="1" ref="F7:F12">+D7*F$6/100</f>
        <v>0</v>
      </c>
      <c r="G7" s="194"/>
    </row>
    <row r="8" spans="1:7" s="1" customFormat="1" ht="25.5" customHeight="1">
      <c r="A8" s="37">
        <v>2</v>
      </c>
      <c r="B8" s="15" t="s">
        <v>3</v>
      </c>
      <c r="C8" s="38"/>
      <c r="D8" s="16">
        <v>0</v>
      </c>
      <c r="E8" s="39">
        <f t="shared" si="0"/>
      </c>
      <c r="F8" s="40">
        <f t="shared" si="1"/>
        <v>0</v>
      </c>
      <c r="G8" s="194"/>
    </row>
    <row r="9" spans="1:7" s="1" customFormat="1" ht="25.5" customHeight="1">
      <c r="A9" s="37">
        <v>3</v>
      </c>
      <c r="B9" s="15" t="s">
        <v>4</v>
      </c>
      <c r="C9" s="38"/>
      <c r="D9" s="16">
        <v>0</v>
      </c>
      <c r="E9" s="39">
        <f t="shared" si="0"/>
      </c>
      <c r="F9" s="40">
        <f t="shared" si="1"/>
        <v>0</v>
      </c>
      <c r="G9" s="18">
        <f>IF(F6=Estimate!$G$6,"",IF(F6&gt;Estimate!$G$6,+D13*Estimate!$G$6/100,""))</f>
      </c>
    </row>
    <row r="10" spans="1:6" s="1" customFormat="1" ht="25.5" customHeight="1">
      <c r="A10" s="37">
        <v>4</v>
      </c>
      <c r="B10" s="15" t="s">
        <v>6</v>
      </c>
      <c r="C10" s="38"/>
      <c r="D10" s="16">
        <v>0</v>
      </c>
      <c r="E10" s="39">
        <f t="shared" si="0"/>
      </c>
      <c r="F10" s="40">
        <f t="shared" si="1"/>
        <v>0</v>
      </c>
    </row>
    <row r="11" spans="1:6" s="1" customFormat="1" ht="25.5" customHeight="1">
      <c r="A11" s="37">
        <v>5</v>
      </c>
      <c r="B11" s="15" t="s">
        <v>7</v>
      </c>
      <c r="C11" s="38"/>
      <c r="D11" s="16">
        <v>0</v>
      </c>
      <c r="E11" s="39">
        <f t="shared" si="0"/>
      </c>
      <c r="F11" s="40">
        <f t="shared" si="1"/>
        <v>0</v>
      </c>
    </row>
    <row r="12" spans="1:7" s="1" customFormat="1" ht="25.5" customHeight="1">
      <c r="A12" s="37">
        <v>6</v>
      </c>
      <c r="B12" s="154" t="s">
        <v>10</v>
      </c>
      <c r="C12" s="155"/>
      <c r="D12" s="16">
        <v>0</v>
      </c>
      <c r="E12" s="39">
        <f t="shared" si="0"/>
      </c>
      <c r="F12" s="40">
        <f t="shared" si="1"/>
        <v>0</v>
      </c>
      <c r="G12" s="14"/>
    </row>
    <row r="13" spans="1:7" ht="30" customHeight="1">
      <c r="A13" s="103" t="s">
        <v>11</v>
      </c>
      <c r="B13" s="104" t="s">
        <v>107</v>
      </c>
      <c r="C13" s="105" t="s">
        <v>28</v>
      </c>
      <c r="D13" s="106">
        <f>SUM(D7:D12)</f>
        <v>0</v>
      </c>
      <c r="E13" s="106">
        <f>SUM(E7:E12)</f>
        <v>0</v>
      </c>
      <c r="F13" s="107">
        <v>0</v>
      </c>
      <c r="G13" s="201">
        <f>IF(F13=Estimate!$G$13,"",IF(F13&gt;Estimate!$G$13,"Attention: The ESSP subsidy is higher than the estimated amount. Check whether this is correct",""))</f>
      </c>
    </row>
    <row r="14" spans="1:7" ht="25.5" customHeight="1">
      <c r="A14" s="42">
        <v>7</v>
      </c>
      <c r="B14" s="154" t="s">
        <v>31</v>
      </c>
      <c r="C14" s="155"/>
      <c r="D14" s="16">
        <v>0</v>
      </c>
      <c r="E14" s="39">
        <f>+D14</f>
        <v>0</v>
      </c>
      <c r="F14" s="43" t="s">
        <v>108</v>
      </c>
      <c r="G14" s="202"/>
    </row>
    <row r="15" spans="1:6" ht="25.5" customHeight="1">
      <c r="A15" s="42">
        <v>8</v>
      </c>
      <c r="B15" s="15" t="s">
        <v>32</v>
      </c>
      <c r="C15" s="38"/>
      <c r="D15" s="16">
        <v>0</v>
      </c>
      <c r="E15" s="39">
        <f>+D15</f>
        <v>0</v>
      </c>
      <c r="F15" s="44"/>
    </row>
    <row r="16" spans="1:11" ht="25.5" customHeight="1">
      <c r="A16" s="45">
        <v>9</v>
      </c>
      <c r="B16" s="156" t="s">
        <v>26</v>
      </c>
      <c r="C16" s="157"/>
      <c r="D16" s="46"/>
      <c r="E16" s="46"/>
      <c r="F16" s="210" t="s">
        <v>35</v>
      </c>
      <c r="K16" s="62"/>
    </row>
    <row r="17" spans="1:7" ht="25.5" customHeight="1">
      <c r="A17" s="47" t="s">
        <v>13</v>
      </c>
      <c r="B17" s="48" t="s">
        <v>29</v>
      </c>
      <c r="C17" s="127">
        <f>Estimate!$C$22</f>
        <v>0</v>
      </c>
      <c r="D17" s="49">
        <f>(+D13+D14+D15)*C17/100</f>
        <v>0</v>
      </c>
      <c r="E17" s="49">
        <f>+D17</f>
        <v>0</v>
      </c>
      <c r="F17" s="211"/>
      <c r="G17" s="146">
        <f>IF(C17&gt;0,IF(D18=0,"","Impossible: or 9 a) in % or 9 b) as amount - but not both"),"")</f>
      </c>
    </row>
    <row r="18" spans="1:7" ht="25.5" customHeight="1">
      <c r="A18" s="50" t="s">
        <v>14</v>
      </c>
      <c r="B18" s="51" t="s">
        <v>36</v>
      </c>
      <c r="C18" s="52"/>
      <c r="D18" s="128">
        <f>Estimate!$D$23</f>
        <v>0</v>
      </c>
      <c r="E18" s="53">
        <f>+D18</f>
        <v>0</v>
      </c>
      <c r="F18" s="211"/>
      <c r="G18" s="147"/>
    </row>
    <row r="19" spans="1:6" ht="30" customHeight="1">
      <c r="A19" s="103" t="s">
        <v>12</v>
      </c>
      <c r="B19" s="108" t="s">
        <v>106</v>
      </c>
      <c r="C19" s="109" t="s">
        <v>30</v>
      </c>
      <c r="D19" s="106">
        <f>SUM(D17:D18,D15,D14)</f>
        <v>0</v>
      </c>
      <c r="E19" s="106">
        <f>SUM(E17:E18,E15,E14)</f>
        <v>0</v>
      </c>
      <c r="F19" s="212"/>
    </row>
    <row r="20" spans="1:6" ht="30" customHeight="1">
      <c r="A20" s="103" t="s">
        <v>16</v>
      </c>
      <c r="B20" s="108" t="s">
        <v>19</v>
      </c>
      <c r="C20" s="110" t="s">
        <v>20</v>
      </c>
      <c r="D20" s="111">
        <f>SUM(D19,D13)</f>
        <v>0</v>
      </c>
      <c r="E20" s="111">
        <f>SUM(E19,E13)</f>
        <v>0</v>
      </c>
      <c r="F20" s="111">
        <f>+F13</f>
        <v>0</v>
      </c>
    </row>
    <row r="21" spans="1:6" ht="30" customHeight="1">
      <c r="A21" s="55" t="s">
        <v>17</v>
      </c>
      <c r="B21" s="54" t="s">
        <v>37</v>
      </c>
      <c r="C21" s="129">
        <f>SUM(C22,C23)</f>
        <v>0</v>
      </c>
      <c r="D21" s="58" t="s">
        <v>63</v>
      </c>
      <c r="E21" s="58" t="s">
        <v>64</v>
      </c>
      <c r="F21" s="56"/>
    </row>
    <row r="22" spans="1:6" ht="30" customHeight="1">
      <c r="A22" s="55"/>
      <c r="B22" s="54" t="s">
        <v>55</v>
      </c>
      <c r="C22" s="11">
        <v>0</v>
      </c>
      <c r="D22" s="16">
        <v>0</v>
      </c>
      <c r="E22" s="39">
        <f>+C22*D22</f>
        <v>0</v>
      </c>
      <c r="F22" s="56"/>
    </row>
    <row r="23" spans="1:6" ht="30" customHeight="1">
      <c r="A23" s="55"/>
      <c r="B23" s="54" t="s">
        <v>51</v>
      </c>
      <c r="C23" s="11">
        <v>0</v>
      </c>
      <c r="D23" s="16">
        <v>0</v>
      </c>
      <c r="E23" s="39">
        <f>+C23*D23</f>
        <v>0</v>
      </c>
      <c r="F23" s="56"/>
    </row>
    <row r="24" spans="1:6" ht="30" customHeight="1">
      <c r="A24" s="117" t="s">
        <v>38</v>
      </c>
      <c r="B24" s="203" t="s">
        <v>109</v>
      </c>
      <c r="C24" s="204"/>
      <c r="D24" s="118">
        <f>SUM(E24,F24)</f>
        <v>0</v>
      </c>
      <c r="E24" s="118">
        <f>SUM(E22:E23)</f>
        <v>0</v>
      </c>
      <c r="F24" s="119">
        <f>+F13</f>
        <v>0</v>
      </c>
    </row>
    <row r="25" spans="1:6" ht="63.75">
      <c r="A25" s="57" t="s">
        <v>39</v>
      </c>
      <c r="B25" s="58" t="s">
        <v>66</v>
      </c>
      <c r="C25" s="59" t="s">
        <v>67</v>
      </c>
      <c r="D25" s="120">
        <f>+D24-D20</f>
        <v>0</v>
      </c>
      <c r="E25" s="195" t="s">
        <v>42</v>
      </c>
      <c r="F25" s="196"/>
    </row>
    <row r="26" spans="1:6" ht="25.5" customHeight="1">
      <c r="A26" s="57" t="s">
        <v>40</v>
      </c>
      <c r="B26" s="60" t="s">
        <v>68</v>
      </c>
      <c r="C26" s="30"/>
      <c r="D26" s="39">
        <f>Estimate!D$22+Estimate!D23</f>
        <v>0</v>
      </c>
      <c r="E26" s="197" t="s">
        <v>27</v>
      </c>
      <c r="F26" s="198"/>
    </row>
    <row r="27" spans="1:6" ht="25.5" customHeight="1">
      <c r="A27" s="57" t="s">
        <v>65</v>
      </c>
      <c r="B27" s="58" t="s">
        <v>69</v>
      </c>
      <c r="C27" s="59" t="s">
        <v>70</v>
      </c>
      <c r="D27" s="41">
        <f>+D25-D26</f>
        <v>0</v>
      </c>
      <c r="E27" s="199"/>
      <c r="F27" s="200"/>
    </row>
    <row r="28" spans="1:6" ht="12.75">
      <c r="A28" s="25"/>
      <c r="B28" s="25"/>
      <c r="C28" s="61"/>
      <c r="D28" s="25"/>
      <c r="E28" s="25"/>
      <c r="F28" s="25"/>
    </row>
    <row r="29" ht="12.75"/>
    <row r="30" ht="12.75"/>
    <row r="31" ht="12.75"/>
  </sheetData>
  <sheetProtection sheet="1" objects="1" scenarios="1"/>
  <mergeCells count="13">
    <mergeCell ref="B24:C24"/>
    <mergeCell ref="C2:E2"/>
    <mergeCell ref="C3:E3"/>
    <mergeCell ref="C4:F4"/>
    <mergeCell ref="B12:C12"/>
    <mergeCell ref="B14:C14"/>
    <mergeCell ref="B16:C16"/>
    <mergeCell ref="F16:F19"/>
    <mergeCell ref="G6:G8"/>
    <mergeCell ref="E25:F25"/>
    <mergeCell ref="E26:F27"/>
    <mergeCell ref="G17:G18"/>
    <mergeCell ref="G13:G14"/>
  </mergeCells>
  <printOptions/>
  <pageMargins left="0.9448818897637796" right="0.5511811023622047" top="0.5905511811023623" bottom="0.3937007874015748" header="0.5118110236220472" footer="0.5118110236220472"/>
  <pageSetup horizontalDpi="300" verticalDpi="300" orientation="portrait" paperSize="9" r:id="rId3"/>
  <headerFooter alignWithMargins="0">
    <oddFooter>&amp;L&amp;F</oddFooter>
  </headerFooter>
  <legacyDrawing r:id="rId2"/>
</worksheet>
</file>

<file path=xl/worksheets/sheet4.xml><?xml version="1.0" encoding="utf-8"?>
<worksheet xmlns="http://schemas.openxmlformats.org/spreadsheetml/2006/main" xmlns:r="http://schemas.openxmlformats.org/officeDocument/2006/relationships">
  <dimension ref="A1:J3"/>
  <sheetViews>
    <sheetView workbookViewId="0" topLeftCell="A1">
      <selection activeCell="B5" sqref="B5"/>
    </sheetView>
  </sheetViews>
  <sheetFormatPr defaultColWidth="9.140625" defaultRowHeight="12.75"/>
  <cols>
    <col min="1" max="1" width="5.421875" style="0" customWidth="1"/>
  </cols>
  <sheetData>
    <row r="1" spans="1:10" ht="34.5" customHeight="1">
      <c r="A1" s="6"/>
      <c r="B1" s="7" t="s">
        <v>23</v>
      </c>
      <c r="C1" s="4"/>
      <c r="D1" s="3"/>
      <c r="E1" s="3"/>
      <c r="F1" s="3"/>
      <c r="G1" s="3"/>
      <c r="H1" s="3"/>
      <c r="I1" s="3"/>
      <c r="J1" s="3"/>
    </row>
    <row r="3" ht="12.75">
      <c r="B3" s="66" t="s">
        <v>46</v>
      </c>
    </row>
  </sheetData>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32"/>
  <sheetViews>
    <sheetView workbookViewId="0" topLeftCell="A1">
      <pane ySplit="1" topLeftCell="BM23" activePane="bottomLeft" state="frozen"/>
      <selection pane="topLeft" activeCell="A1" sqref="A1"/>
      <selection pane="bottomLeft" activeCell="B27" sqref="B27"/>
    </sheetView>
  </sheetViews>
  <sheetFormatPr defaultColWidth="9.140625" defaultRowHeight="12.75"/>
  <cols>
    <col min="1" max="1" width="5.00390625" style="65" customWidth="1"/>
    <col min="2" max="2" width="82.28125" style="0" customWidth="1"/>
  </cols>
  <sheetData>
    <row r="1" spans="1:8" ht="34.5" customHeight="1">
      <c r="A1" s="64"/>
      <c r="B1" s="7" t="s">
        <v>23</v>
      </c>
      <c r="G1" s="6"/>
      <c r="H1" s="6"/>
    </row>
    <row r="2" spans="1:2" s="67" customFormat="1" ht="28.5">
      <c r="A2" s="121" t="s">
        <v>13</v>
      </c>
      <c r="B2" s="122" t="s">
        <v>48</v>
      </c>
    </row>
    <row r="3" spans="1:2" s="67" customFormat="1" ht="85.5">
      <c r="A3" s="121" t="s">
        <v>14</v>
      </c>
      <c r="B3" s="122" t="s">
        <v>110</v>
      </c>
    </row>
    <row r="4" spans="1:2" s="67" customFormat="1" ht="28.5">
      <c r="A4" s="121" t="s">
        <v>72</v>
      </c>
      <c r="B4" s="122" t="s">
        <v>111</v>
      </c>
    </row>
    <row r="5" spans="1:2" s="67" customFormat="1" ht="28.5">
      <c r="A5" s="121" t="s">
        <v>73</v>
      </c>
      <c r="B5" s="122" t="s">
        <v>93</v>
      </c>
    </row>
    <row r="6" spans="1:2" s="67" customFormat="1" ht="42.75">
      <c r="A6" s="121" t="s">
        <v>74</v>
      </c>
      <c r="B6" s="122" t="s">
        <v>94</v>
      </c>
    </row>
    <row r="7" spans="1:2" s="67" customFormat="1" ht="42.75">
      <c r="A7" s="121" t="s">
        <v>75</v>
      </c>
      <c r="B7" s="122" t="s">
        <v>95</v>
      </c>
    </row>
    <row r="8" spans="1:2" s="139" customFormat="1" ht="34.5" customHeight="1">
      <c r="A8" s="138"/>
      <c r="B8" s="131" t="s">
        <v>47</v>
      </c>
    </row>
    <row r="9" spans="1:2" s="67" customFormat="1" ht="100.5">
      <c r="A9" s="123">
        <v>7</v>
      </c>
      <c r="B9" s="124" t="s">
        <v>76</v>
      </c>
    </row>
    <row r="10" spans="1:2" s="67" customFormat="1" ht="57.75">
      <c r="A10" s="123">
        <v>9</v>
      </c>
      <c r="B10" s="124" t="s">
        <v>77</v>
      </c>
    </row>
    <row r="11" spans="1:2" s="67" customFormat="1" ht="85.5">
      <c r="A11" s="121" t="s">
        <v>78</v>
      </c>
      <c r="B11" s="122" t="s">
        <v>96</v>
      </c>
    </row>
    <row r="12" spans="1:2" s="67" customFormat="1" ht="28.5">
      <c r="A12" s="121" t="s">
        <v>79</v>
      </c>
      <c r="B12" s="122" t="s">
        <v>80</v>
      </c>
    </row>
    <row r="13" spans="1:4" s="133" customFormat="1" ht="42.75">
      <c r="A13" s="125" t="s">
        <v>79</v>
      </c>
      <c r="B13" s="122" t="s">
        <v>81</v>
      </c>
      <c r="D13" s="134"/>
    </row>
    <row r="14" spans="1:2" s="133" customFormat="1" ht="43.5">
      <c r="A14" s="126" t="s">
        <v>16</v>
      </c>
      <c r="B14" s="124" t="s">
        <v>97</v>
      </c>
    </row>
    <row r="15" spans="1:2" s="133" customFormat="1" ht="100.5">
      <c r="A15" s="126">
        <v>10</v>
      </c>
      <c r="B15" s="124" t="s">
        <v>112</v>
      </c>
    </row>
    <row r="16" spans="1:2" s="133" customFormat="1" ht="28.5">
      <c r="A16" s="125" t="s">
        <v>82</v>
      </c>
      <c r="B16" s="122" t="s">
        <v>83</v>
      </c>
    </row>
    <row r="17" spans="1:2" s="135" customFormat="1" ht="14.25">
      <c r="A17" s="125" t="s">
        <v>84</v>
      </c>
      <c r="B17" s="122" t="s">
        <v>85</v>
      </c>
    </row>
    <row r="18" spans="1:2" s="136" customFormat="1" ht="29.25">
      <c r="A18" s="126" t="s">
        <v>17</v>
      </c>
      <c r="B18" s="124" t="s">
        <v>113</v>
      </c>
    </row>
    <row r="19" spans="1:2" s="136" customFormat="1" ht="29.25">
      <c r="A19" s="126" t="s">
        <v>18</v>
      </c>
      <c r="B19" s="124" t="s">
        <v>86</v>
      </c>
    </row>
    <row r="20" spans="1:2" s="136" customFormat="1" ht="100.5">
      <c r="A20" s="126"/>
      <c r="B20" s="124" t="s">
        <v>98</v>
      </c>
    </row>
    <row r="21" spans="1:2" s="136" customFormat="1" ht="43.5">
      <c r="A21" s="126"/>
      <c r="B21" s="124" t="s">
        <v>99</v>
      </c>
    </row>
    <row r="22" spans="1:2" s="136" customFormat="1" ht="86.25">
      <c r="A22" s="126" t="s">
        <v>87</v>
      </c>
      <c r="B22" s="124" t="s">
        <v>114</v>
      </c>
    </row>
    <row r="23" spans="1:2" s="136" customFormat="1" ht="57.75">
      <c r="A23" s="126"/>
      <c r="B23" s="124" t="s">
        <v>100</v>
      </c>
    </row>
    <row r="24" spans="1:2" s="136" customFormat="1" ht="57.75">
      <c r="A24" s="126" t="s">
        <v>101</v>
      </c>
      <c r="B24" s="124" t="s">
        <v>102</v>
      </c>
    </row>
    <row r="25" spans="1:2" s="136" customFormat="1" ht="43.5">
      <c r="A25" s="126" t="s">
        <v>60</v>
      </c>
      <c r="B25" s="124" t="s">
        <v>103</v>
      </c>
    </row>
    <row r="26" spans="1:2" s="136" customFormat="1" ht="34.5" customHeight="1">
      <c r="A26" s="130"/>
      <c r="B26" s="131" t="s">
        <v>88</v>
      </c>
    </row>
    <row r="27" spans="1:2" s="136" customFormat="1" ht="129">
      <c r="A27" s="126" t="s">
        <v>11</v>
      </c>
      <c r="B27" s="124" t="s">
        <v>115</v>
      </c>
    </row>
    <row r="28" spans="1:2" s="136" customFormat="1" ht="72">
      <c r="A28" s="126" t="s">
        <v>17</v>
      </c>
      <c r="B28" s="124" t="s">
        <v>89</v>
      </c>
    </row>
    <row r="29" spans="1:2" s="136" customFormat="1" ht="29.25">
      <c r="A29" s="126" t="s">
        <v>39</v>
      </c>
      <c r="B29" s="124" t="s">
        <v>90</v>
      </c>
    </row>
    <row r="30" spans="1:2" s="137" customFormat="1" ht="29.25">
      <c r="A30" s="126" t="s">
        <v>91</v>
      </c>
      <c r="B30" s="124" t="s">
        <v>92</v>
      </c>
    </row>
    <row r="31" ht="12.75">
      <c r="B31" s="63"/>
    </row>
    <row r="32" spans="1:2" ht="12.75">
      <c r="A32" s="132" t="s">
        <v>104</v>
      </c>
      <c r="B32" s="63"/>
    </row>
  </sheetData>
  <sheetProtection sheet="1" objects="1" scenarios="1"/>
  <printOptions/>
  <pageMargins left="0.75" right="0.75" top="1" bottom="1" header="0.5" footer="0.5"/>
  <pageSetup horizontalDpi="300" verticalDpi="300" orientation="portrait"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mueglo</dc:creator>
  <cp:keywords/>
  <dc:description/>
  <cp:lastModifiedBy>mg</cp:lastModifiedBy>
  <cp:lastPrinted>2005-05-03T17:46:54Z</cp:lastPrinted>
  <dcterms:created xsi:type="dcterms:W3CDTF">2005-04-26T03:22:15Z</dcterms:created>
  <dcterms:modified xsi:type="dcterms:W3CDTF">2009-03-14T16:22:02Z</dcterms:modified>
  <cp:category/>
  <cp:version/>
  <cp:contentType/>
  <cp:contentStatus/>
</cp:coreProperties>
</file>